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360" yWindow="3576" windowWidth="20736" windowHeight="6456"/>
  </bookViews>
  <sheets>
    <sheet name="приложение дох" sheetId="9" r:id="rId1"/>
    <sheet name="приложение 2" sheetId="8" r:id="rId2"/>
    <sheet name="приложение 3" sheetId="4" r:id="rId3"/>
    <sheet name="приложение 4 " sheetId="10" r:id="rId4"/>
    <sheet name="приложение 9" sheetId="11" r:id="rId5"/>
    <sheet name="приложение 1" sheetId="1" r:id="rId6"/>
    <sheet name="приложение 1.1" sheetId="5" r:id="rId7"/>
  </sheets>
  <definedNames>
    <definedName name="_xlnm.Print_Titles" localSheetId="5">'приложение 1'!$4:$6</definedName>
    <definedName name="_xlnm.Print_Titles" localSheetId="6">'приложение 1.1'!$4:$6</definedName>
    <definedName name="_xlnm.Print_Area" localSheetId="5">'приложение 1'!$A$1:$J$90</definedName>
    <definedName name="_xlnm.Print_Area" localSheetId="6">'приложение 1.1'!$A$1:$J$45</definedName>
  </definedNames>
  <calcPr calcId="114210" fullCalcOnLoad="1"/>
</workbook>
</file>

<file path=xl/calcChain.xml><?xml version="1.0" encoding="utf-8"?>
<calcChain xmlns="http://schemas.openxmlformats.org/spreadsheetml/2006/main">
  <c r="I13" i="5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12"/>
  <c r="M111" i="10"/>
  <c r="J68" i="4"/>
  <c r="L96" i="8"/>
  <c r="L18"/>
  <c r="N132" i="10"/>
  <c r="O132"/>
  <c r="N131"/>
  <c r="O131"/>
  <c r="O130"/>
  <c r="O129"/>
  <c r="N130"/>
  <c r="N129"/>
  <c r="M123"/>
  <c r="N122"/>
  <c r="N121"/>
  <c r="N120"/>
  <c r="N119"/>
  <c r="N118"/>
  <c r="N117"/>
  <c r="O122"/>
  <c r="O121"/>
  <c r="O120"/>
  <c r="O119"/>
  <c r="O118"/>
  <c r="O117"/>
  <c r="M116"/>
  <c r="N115"/>
  <c r="N114"/>
  <c r="O115"/>
  <c r="O114"/>
  <c r="N112"/>
  <c r="O112"/>
  <c r="M113"/>
  <c r="M112"/>
  <c r="N110"/>
  <c r="O110"/>
  <c r="N107"/>
  <c r="O107"/>
  <c r="N106"/>
  <c r="O106"/>
  <c r="M99"/>
  <c r="N98"/>
  <c r="O98"/>
  <c r="M97"/>
  <c r="O96"/>
  <c r="O95"/>
  <c r="O94"/>
  <c r="N96"/>
  <c r="N95"/>
  <c r="N94"/>
  <c r="M96"/>
  <c r="N92"/>
  <c r="O92"/>
  <c r="O91"/>
  <c r="O90"/>
  <c r="O89"/>
  <c r="O88"/>
  <c r="N91"/>
  <c r="N90"/>
  <c r="M91"/>
  <c r="N84"/>
  <c r="O84"/>
  <c r="N83"/>
  <c r="O83"/>
  <c r="O82"/>
  <c r="N82"/>
  <c r="M77"/>
  <c r="N76"/>
  <c r="N75"/>
  <c r="O76"/>
  <c r="O75"/>
  <c r="O72"/>
  <c r="O71"/>
  <c r="M74"/>
  <c r="N73"/>
  <c r="O73"/>
  <c r="M55"/>
  <c r="N54"/>
  <c r="N53"/>
  <c r="N52"/>
  <c r="N51"/>
  <c r="N50"/>
  <c r="O54"/>
  <c r="O53"/>
  <c r="O52"/>
  <c r="O51"/>
  <c r="O50"/>
  <c r="N68"/>
  <c r="N67"/>
  <c r="O68"/>
  <c r="O67"/>
  <c r="O61"/>
  <c r="O60"/>
  <c r="O59"/>
  <c r="O58"/>
  <c r="O57"/>
  <c r="N61"/>
  <c r="N60"/>
  <c r="N59"/>
  <c r="N58"/>
  <c r="N57"/>
  <c r="M61"/>
  <c r="O49"/>
  <c r="N49"/>
  <c r="M49"/>
  <c r="O48"/>
  <c r="N48"/>
  <c r="M48"/>
  <c r="N42"/>
  <c r="O42"/>
  <c r="O41"/>
  <c r="O40"/>
  <c r="O39"/>
  <c r="O38"/>
  <c r="N41"/>
  <c r="N40"/>
  <c r="N39"/>
  <c r="M41"/>
  <c r="O37"/>
  <c r="O36"/>
  <c r="O35"/>
  <c r="N37"/>
  <c r="M37"/>
  <c r="N36"/>
  <c r="N35"/>
  <c r="O34"/>
  <c r="O33"/>
  <c r="O32"/>
  <c r="N34"/>
  <c r="N33"/>
  <c r="N32"/>
  <c r="M34"/>
  <c r="O31"/>
  <c r="N31"/>
  <c r="N30"/>
  <c r="N29"/>
  <c r="M31"/>
  <c r="O30"/>
  <c r="O29"/>
  <c r="N25"/>
  <c r="N24"/>
  <c r="O25"/>
  <c r="O24"/>
  <c r="O23"/>
  <c r="O22"/>
  <c r="O21"/>
  <c r="O20"/>
  <c r="N23"/>
  <c r="N22"/>
  <c r="N21"/>
  <c r="N20"/>
  <c r="M23"/>
  <c r="O19"/>
  <c r="N19"/>
  <c r="M19"/>
  <c r="O18"/>
  <c r="N18"/>
  <c r="M18"/>
  <c r="O17"/>
  <c r="N17"/>
  <c r="M17"/>
  <c r="O13"/>
  <c r="O12"/>
  <c r="O11"/>
  <c r="O10"/>
  <c r="N13"/>
  <c r="M13"/>
  <c r="N12"/>
  <c r="N11"/>
  <c r="N10"/>
  <c r="K95" i="4"/>
  <c r="L95"/>
  <c r="L94"/>
  <c r="K94"/>
  <c r="K93"/>
  <c r="K92"/>
  <c r="J94"/>
  <c r="L93"/>
  <c r="J93"/>
  <c r="K90"/>
  <c r="L90"/>
  <c r="L85"/>
  <c r="L84"/>
  <c r="K85"/>
  <c r="K84"/>
  <c r="J85"/>
  <c r="K82"/>
  <c r="L82"/>
  <c r="L81"/>
  <c r="L80"/>
  <c r="K81"/>
  <c r="K80"/>
  <c r="J81"/>
  <c r="K77"/>
  <c r="L77"/>
  <c r="K75"/>
  <c r="L75"/>
  <c r="K69"/>
  <c r="L69"/>
  <c r="J70"/>
  <c r="J69"/>
  <c r="J73"/>
  <c r="K72"/>
  <c r="K71"/>
  <c r="L72"/>
  <c r="L71"/>
  <c r="K67"/>
  <c r="L67"/>
  <c r="K64"/>
  <c r="L64"/>
  <c r="L63"/>
  <c r="K63"/>
  <c r="J54"/>
  <c r="K53"/>
  <c r="L53"/>
  <c r="J52"/>
  <c r="L51"/>
  <c r="L50"/>
  <c r="K51"/>
  <c r="K50"/>
  <c r="J51"/>
  <c r="J46"/>
  <c r="K45"/>
  <c r="L45"/>
  <c r="K44"/>
  <c r="K43"/>
  <c r="L44"/>
  <c r="L43"/>
  <c r="K41"/>
  <c r="L41"/>
  <c r="K39"/>
  <c r="J40"/>
  <c r="L38"/>
  <c r="L37"/>
  <c r="K38"/>
  <c r="K37"/>
  <c r="J38"/>
  <c r="L39"/>
  <c r="L36"/>
  <c r="L35"/>
  <c r="K36"/>
  <c r="K35"/>
  <c r="J36"/>
  <c r="L33"/>
  <c r="L32"/>
  <c r="L31"/>
  <c r="K33"/>
  <c r="K32"/>
  <c r="K31"/>
  <c r="J33"/>
  <c r="L30"/>
  <c r="L29"/>
  <c r="L28"/>
  <c r="K30"/>
  <c r="K29"/>
  <c r="K28"/>
  <c r="J30"/>
  <c r="L27"/>
  <c r="L26"/>
  <c r="L25"/>
  <c r="K27"/>
  <c r="K26"/>
  <c r="K25"/>
  <c r="J27"/>
  <c r="L23"/>
  <c r="K23"/>
  <c r="J23"/>
  <c r="L22"/>
  <c r="K22"/>
  <c r="J22"/>
  <c r="L21"/>
  <c r="K21"/>
  <c r="J21"/>
  <c r="L19"/>
  <c r="L18"/>
  <c r="K19"/>
  <c r="K18"/>
  <c r="J19"/>
  <c r="J15"/>
  <c r="K14"/>
  <c r="K13"/>
  <c r="L14"/>
  <c r="L13"/>
  <c r="L10"/>
  <c r="J12"/>
  <c r="K11"/>
  <c r="L11"/>
  <c r="M132" i="8"/>
  <c r="N132"/>
  <c r="M131"/>
  <c r="N131"/>
  <c r="N130"/>
  <c r="N129"/>
  <c r="M130"/>
  <c r="M129"/>
  <c r="M122"/>
  <c r="M121"/>
  <c r="M120"/>
  <c r="M119"/>
  <c r="M118"/>
  <c r="M117"/>
  <c r="N122"/>
  <c r="N121"/>
  <c r="N120"/>
  <c r="N119"/>
  <c r="N118"/>
  <c r="N117"/>
  <c r="M112"/>
  <c r="N112"/>
  <c r="L112"/>
  <c r="M115"/>
  <c r="M114"/>
  <c r="M109"/>
  <c r="N115"/>
  <c r="N114"/>
  <c r="M110"/>
  <c r="N110"/>
  <c r="M107"/>
  <c r="M106"/>
  <c r="N107"/>
  <c r="N106"/>
  <c r="M98"/>
  <c r="N98"/>
  <c r="M95"/>
  <c r="N95"/>
  <c r="N94"/>
  <c r="M92"/>
  <c r="N92"/>
  <c r="M90"/>
  <c r="N90"/>
  <c r="M84"/>
  <c r="N84"/>
  <c r="N83"/>
  <c r="M83"/>
  <c r="M76"/>
  <c r="M75"/>
  <c r="N76"/>
  <c r="N75"/>
  <c r="M73"/>
  <c r="N73"/>
  <c r="M68"/>
  <c r="M67"/>
  <c r="N68"/>
  <c r="N67"/>
  <c r="M54"/>
  <c r="M53"/>
  <c r="M52"/>
  <c r="M51"/>
  <c r="M50"/>
  <c r="N54"/>
  <c r="N53"/>
  <c r="N52"/>
  <c r="N51"/>
  <c r="N50"/>
  <c r="M60"/>
  <c r="M59"/>
  <c r="M58"/>
  <c r="M57"/>
  <c r="N60"/>
  <c r="N59"/>
  <c r="N58"/>
  <c r="N57"/>
  <c r="M48"/>
  <c r="M47"/>
  <c r="M46"/>
  <c r="M45"/>
  <c r="M44"/>
  <c r="M42"/>
  <c r="N42"/>
  <c r="M40"/>
  <c r="M39"/>
  <c r="N40"/>
  <c r="N39"/>
  <c r="M36"/>
  <c r="M35"/>
  <c r="N36"/>
  <c r="N35"/>
  <c r="M33"/>
  <c r="M32"/>
  <c r="N33"/>
  <c r="N32"/>
  <c r="M30"/>
  <c r="M29"/>
  <c r="N30"/>
  <c r="N29"/>
  <c r="M25"/>
  <c r="M24"/>
  <c r="N25"/>
  <c r="N24"/>
  <c r="N23"/>
  <c r="N22"/>
  <c r="N21"/>
  <c r="N20"/>
  <c r="M23"/>
  <c r="M22"/>
  <c r="M21"/>
  <c r="M20"/>
  <c r="M17"/>
  <c r="M16"/>
  <c r="M15"/>
  <c r="M13"/>
  <c r="M12"/>
  <c r="M11"/>
  <c r="M10"/>
  <c r="O37" i="9"/>
  <c r="P37"/>
  <c r="N37"/>
  <c r="O20"/>
  <c r="P20"/>
  <c r="N20"/>
  <c r="O21"/>
  <c r="P21"/>
  <c r="N21"/>
  <c r="O29"/>
  <c r="P29"/>
  <c r="N29"/>
  <c r="O27"/>
  <c r="P27"/>
  <c r="N27"/>
  <c r="O24"/>
  <c r="P24"/>
  <c r="O22"/>
  <c r="P22"/>
  <c r="N22"/>
  <c r="O19"/>
  <c r="P19"/>
  <c r="N19"/>
  <c r="O7"/>
  <c r="P7"/>
  <c r="N7"/>
  <c r="O13"/>
  <c r="P13"/>
  <c r="N13"/>
  <c r="N11"/>
  <c r="P11"/>
  <c r="O11"/>
  <c r="O8"/>
  <c r="P8"/>
  <c r="N8"/>
  <c r="N24"/>
  <c r="N109" i="10"/>
  <c r="O109"/>
  <c r="N47"/>
  <c r="N46"/>
  <c r="N45"/>
  <c r="N44"/>
  <c r="O87"/>
  <c r="O70"/>
  <c r="N89"/>
  <c r="N88"/>
  <c r="N87"/>
  <c r="N72"/>
  <c r="N71"/>
  <c r="O56"/>
  <c r="N56"/>
  <c r="O47"/>
  <c r="O46"/>
  <c r="O45"/>
  <c r="O44"/>
  <c r="N38"/>
  <c r="N28"/>
  <c r="N27"/>
  <c r="O28"/>
  <c r="O27"/>
  <c r="O16"/>
  <c r="O15"/>
  <c r="O14"/>
  <c r="N16"/>
  <c r="N15"/>
  <c r="N14"/>
  <c r="L92" i="4"/>
  <c r="K74"/>
  <c r="L74"/>
  <c r="L66"/>
  <c r="K66"/>
  <c r="L47"/>
  <c r="K47"/>
  <c r="L34"/>
  <c r="L24"/>
  <c r="K34"/>
  <c r="K24"/>
  <c r="L20"/>
  <c r="L17"/>
  <c r="K20"/>
  <c r="K17"/>
  <c r="K10"/>
  <c r="N13" i="8"/>
  <c r="N12"/>
  <c r="N11"/>
  <c r="N10"/>
  <c r="N17"/>
  <c r="N16"/>
  <c r="N15"/>
  <c r="N48"/>
  <c r="N47"/>
  <c r="N46"/>
  <c r="N45"/>
  <c r="N44"/>
  <c r="N89"/>
  <c r="N88"/>
  <c r="N109"/>
  <c r="M94"/>
  <c r="M89"/>
  <c r="M88"/>
  <c r="M87"/>
  <c r="M72"/>
  <c r="M71"/>
  <c r="N72"/>
  <c r="N71"/>
  <c r="M56"/>
  <c r="N56"/>
  <c r="N38"/>
  <c r="M38"/>
  <c r="M28"/>
  <c r="M27"/>
  <c r="N28"/>
  <c r="N27"/>
  <c r="N14"/>
  <c r="M14"/>
  <c r="M42" i="10"/>
  <c r="J95" i="4"/>
  <c r="L42" i="8"/>
  <c r="E37" i="5"/>
  <c r="N70" i="10"/>
  <c r="O9"/>
  <c r="O7"/>
  <c r="N9"/>
  <c r="N7"/>
  <c r="L9" i="4"/>
  <c r="L7"/>
  <c r="K9"/>
  <c r="K7"/>
  <c r="N87" i="8"/>
  <c r="N70"/>
  <c r="M70"/>
  <c r="M9"/>
  <c r="M7"/>
  <c r="N9"/>
  <c r="C46" i="1"/>
  <c r="C44"/>
  <c r="D46"/>
  <c r="D44"/>
  <c r="E46"/>
  <c r="E44"/>
  <c r="F46"/>
  <c r="G46"/>
  <c r="G44"/>
  <c r="C26"/>
  <c r="D26"/>
  <c r="E26"/>
  <c r="F26"/>
  <c r="F25"/>
  <c r="N7" i="8"/>
  <c r="C37" i="5"/>
  <c r="D25" i="1"/>
  <c r="E25"/>
  <c r="E9"/>
  <c r="D9"/>
  <c r="D37" i="5"/>
  <c r="C68" i="1"/>
  <c r="D68"/>
  <c r="E68"/>
  <c r="C9"/>
  <c r="H15" i="5"/>
  <c r="B38" i="1"/>
  <c r="B27"/>
  <c r="F50"/>
  <c r="F44"/>
  <c r="M107" i="10"/>
  <c r="M106"/>
  <c r="M25"/>
  <c r="M24"/>
  <c r="J82" i="4"/>
  <c r="J64"/>
  <c r="J63"/>
  <c r="L107" i="8"/>
  <c r="L106"/>
  <c r="L25"/>
  <c r="L24"/>
  <c r="F37" i="5"/>
  <c r="H36"/>
  <c r="H35"/>
  <c r="H34"/>
  <c r="G37"/>
  <c r="C10" i="11"/>
  <c r="C9"/>
  <c r="C8"/>
  <c r="C7"/>
  <c r="C6"/>
  <c r="C5"/>
  <c r="I81" i="1"/>
  <c r="E10"/>
  <c r="M68" i="10"/>
  <c r="M67"/>
  <c r="J75" i="4"/>
  <c r="L68" i="8"/>
  <c r="L67"/>
  <c r="I52" i="1"/>
  <c r="I53"/>
  <c r="I54"/>
  <c r="I56"/>
  <c r="I57"/>
  <c r="I58"/>
  <c r="I59"/>
  <c r="I60"/>
  <c r="I61"/>
  <c r="I62"/>
  <c r="I49"/>
  <c r="I51"/>
  <c r="I45"/>
  <c r="I47"/>
  <c r="I40"/>
  <c r="I41"/>
  <c r="I42"/>
  <c r="I43"/>
  <c r="I29"/>
  <c r="I30"/>
  <c r="I32"/>
  <c r="I33"/>
  <c r="I36"/>
  <c r="I27"/>
  <c r="I28"/>
  <c r="I24"/>
  <c r="E38"/>
  <c r="E37"/>
  <c r="E63"/>
  <c r="H33" i="5"/>
  <c r="H23"/>
  <c r="H24"/>
  <c r="H25"/>
  <c r="H26"/>
  <c r="H27"/>
  <c r="H28"/>
  <c r="H29"/>
  <c r="H30"/>
  <c r="H31"/>
  <c r="H32"/>
  <c r="E65" i="1"/>
  <c r="E80"/>
  <c r="E82"/>
  <c r="E64"/>
  <c r="J11" i="4"/>
  <c r="J14"/>
  <c r="J13"/>
  <c r="J10"/>
  <c r="J18"/>
  <c r="J20"/>
  <c r="J26"/>
  <c r="J25"/>
  <c r="J29"/>
  <c r="J28"/>
  <c r="J32"/>
  <c r="J31"/>
  <c r="J35"/>
  <c r="J37"/>
  <c r="J39"/>
  <c r="J41"/>
  <c r="J45"/>
  <c r="J44"/>
  <c r="J43"/>
  <c r="J48"/>
  <c r="J50"/>
  <c r="J53"/>
  <c r="J55"/>
  <c r="J57"/>
  <c r="J59"/>
  <c r="J61"/>
  <c r="J67"/>
  <c r="J72"/>
  <c r="J71"/>
  <c r="J66"/>
  <c r="J77"/>
  <c r="J80"/>
  <c r="J84"/>
  <c r="J86"/>
  <c r="J88"/>
  <c r="J90"/>
  <c r="J92"/>
  <c r="M132" i="10"/>
  <c r="M131"/>
  <c r="M130"/>
  <c r="M129"/>
  <c r="M127"/>
  <c r="M126"/>
  <c r="M125"/>
  <c r="M124"/>
  <c r="M122"/>
  <c r="M121"/>
  <c r="M120"/>
  <c r="M119"/>
  <c r="M118"/>
  <c r="M117"/>
  <c r="M115"/>
  <c r="M114"/>
  <c r="M110"/>
  <c r="M104"/>
  <c r="M102"/>
  <c r="M100"/>
  <c r="M98"/>
  <c r="M95"/>
  <c r="M92"/>
  <c r="M90"/>
  <c r="M84"/>
  <c r="M83"/>
  <c r="M82"/>
  <c r="M80"/>
  <c r="M79"/>
  <c r="M76"/>
  <c r="M75"/>
  <c r="M73"/>
  <c r="M65"/>
  <c r="M63"/>
  <c r="M60"/>
  <c r="M59"/>
  <c r="M58"/>
  <c r="M54"/>
  <c r="M53"/>
  <c r="M52"/>
  <c r="M51"/>
  <c r="M50"/>
  <c r="M47"/>
  <c r="M46"/>
  <c r="M45"/>
  <c r="M44"/>
  <c r="M40"/>
  <c r="M39"/>
  <c r="M38"/>
  <c r="M36"/>
  <c r="M35"/>
  <c r="M33"/>
  <c r="M32"/>
  <c r="M30"/>
  <c r="M29"/>
  <c r="M22"/>
  <c r="M21"/>
  <c r="M20"/>
  <c r="M16"/>
  <c r="M15"/>
  <c r="M12"/>
  <c r="M11"/>
  <c r="M10"/>
  <c r="L12" i="8"/>
  <c r="L11"/>
  <c r="L10"/>
  <c r="L16"/>
  <c r="L15"/>
  <c r="L22"/>
  <c r="L21"/>
  <c r="L20"/>
  <c r="L30"/>
  <c r="L29"/>
  <c r="L33"/>
  <c r="L32"/>
  <c r="L36"/>
  <c r="L35"/>
  <c r="L40"/>
  <c r="L39"/>
  <c r="L38"/>
  <c r="L47"/>
  <c r="L46"/>
  <c r="L45"/>
  <c r="L44"/>
  <c r="L54"/>
  <c r="L53"/>
  <c r="L52"/>
  <c r="L51"/>
  <c r="L50"/>
  <c r="L60"/>
  <c r="L59"/>
  <c r="L58"/>
  <c r="L63"/>
  <c r="L65"/>
  <c r="L73"/>
  <c r="L76"/>
  <c r="L75"/>
  <c r="L80"/>
  <c r="L79"/>
  <c r="L84"/>
  <c r="L83"/>
  <c r="L82"/>
  <c r="L90"/>
  <c r="L92"/>
  <c r="L95"/>
  <c r="L98"/>
  <c r="L100"/>
  <c r="L102"/>
  <c r="L104"/>
  <c r="L110"/>
  <c r="L115"/>
  <c r="L114"/>
  <c r="L122"/>
  <c r="L121"/>
  <c r="L120"/>
  <c r="L119"/>
  <c r="L118"/>
  <c r="L117"/>
  <c r="L127"/>
  <c r="L126"/>
  <c r="L125"/>
  <c r="L124"/>
  <c r="L132"/>
  <c r="L131"/>
  <c r="L130"/>
  <c r="L129"/>
  <c r="M109" i="10"/>
  <c r="M28"/>
  <c r="M27"/>
  <c r="M72"/>
  <c r="M14"/>
  <c r="M9"/>
  <c r="J74" i="4"/>
  <c r="L109" i="8"/>
  <c r="J47" i="4"/>
  <c r="L14" i="8"/>
  <c r="M89" i="10"/>
  <c r="M88"/>
  <c r="M94"/>
  <c r="J17" i="4"/>
  <c r="L89" i="8"/>
  <c r="L88"/>
  <c r="L72"/>
  <c r="L71"/>
  <c r="L28"/>
  <c r="L27"/>
  <c r="L9"/>
  <c r="L94"/>
  <c r="L62"/>
  <c r="L57"/>
  <c r="L56"/>
  <c r="M71" i="10"/>
  <c r="M62"/>
  <c r="M57"/>
  <c r="M56"/>
  <c r="J34" i="4"/>
  <c r="J24"/>
  <c r="M87" i="10"/>
  <c r="M70"/>
  <c r="M7"/>
  <c r="L87" i="8"/>
  <c r="L70"/>
  <c r="L7"/>
  <c r="J9" i="4"/>
  <c r="J7"/>
  <c r="G38" i="1"/>
  <c r="H16" i="5"/>
  <c r="H22"/>
  <c r="H21"/>
  <c r="F38" i="1"/>
  <c r="H25"/>
  <c r="B46"/>
  <c r="B10"/>
  <c r="H35"/>
  <c r="I35"/>
  <c r="B37" i="5"/>
  <c r="H17"/>
  <c r="H18"/>
  <c r="H19"/>
  <c r="H20"/>
  <c r="C63" i="1"/>
  <c r="C64"/>
  <c r="C65"/>
  <c r="C80"/>
  <c r="C82"/>
  <c r="D63"/>
  <c r="D64"/>
  <c r="D65"/>
  <c r="D80"/>
  <c r="D82"/>
  <c r="H10" i="5"/>
  <c r="I10"/>
  <c r="H11"/>
  <c r="I11"/>
  <c r="H12"/>
  <c r="H13"/>
  <c r="H14"/>
  <c r="H9"/>
  <c r="I9"/>
  <c r="H37"/>
  <c r="H85" i="1"/>
  <c r="I85"/>
  <c r="H86"/>
  <c r="I86"/>
  <c r="H87"/>
  <c r="I87"/>
  <c r="H84"/>
  <c r="I84"/>
  <c r="F56"/>
  <c r="G56"/>
  <c r="I15"/>
  <c r="I16"/>
  <c r="I17"/>
  <c r="I21"/>
  <c r="B26"/>
  <c r="B25"/>
  <c r="I25"/>
  <c r="B70"/>
  <c r="K62"/>
  <c r="H43"/>
  <c r="H42"/>
  <c r="H41"/>
  <c r="H40"/>
  <c r="H39"/>
  <c r="I39"/>
  <c r="H38"/>
  <c r="I38"/>
  <c r="H47"/>
  <c r="H48"/>
  <c r="H49"/>
  <c r="G10"/>
  <c r="B37"/>
  <c r="B50"/>
  <c r="I48"/>
  <c r="H46"/>
  <c r="B68"/>
  <c r="I37"/>
  <c r="B9"/>
  <c r="B44"/>
  <c r="B63"/>
  <c r="B64"/>
  <c r="H31"/>
  <c r="I31"/>
  <c r="I46"/>
  <c r="B65"/>
  <c r="H32"/>
  <c r="H12"/>
  <c r="I12"/>
  <c r="F70"/>
  <c r="G70"/>
  <c r="H79"/>
  <c r="I79"/>
  <c r="H77"/>
  <c r="I77"/>
  <c r="F73"/>
  <c r="G73"/>
  <c r="H71"/>
  <c r="I71"/>
  <c r="H74"/>
  <c r="I74"/>
  <c r="H78"/>
  <c r="I78"/>
  <c r="H76"/>
  <c r="I76"/>
  <c r="H69"/>
  <c r="I69"/>
  <c r="H75"/>
  <c r="I75"/>
  <c r="H72"/>
  <c r="I72"/>
  <c r="H73"/>
  <c r="I73"/>
  <c r="H70"/>
  <c r="I70"/>
  <c r="I68"/>
  <c r="F37"/>
  <c r="G37"/>
  <c r="G9"/>
  <c r="H23"/>
  <c r="I23"/>
  <c r="H24"/>
  <c r="H22"/>
  <c r="I22"/>
  <c r="H20"/>
  <c r="I20"/>
  <c r="H14"/>
  <c r="I14"/>
  <c r="H37"/>
  <c r="H34"/>
  <c r="I34"/>
  <c r="H33"/>
  <c r="H28"/>
  <c r="H27"/>
  <c r="H19"/>
  <c r="I19"/>
  <c r="H11"/>
  <c r="I11"/>
  <c r="H13"/>
  <c r="I13"/>
  <c r="H26"/>
  <c r="I26"/>
  <c r="I10"/>
  <c r="H30"/>
  <c r="F68"/>
  <c r="H57"/>
  <c r="F10"/>
  <c r="F9"/>
  <c r="H9"/>
  <c r="I9"/>
  <c r="H10"/>
  <c r="H61"/>
  <c r="G50"/>
  <c r="G63"/>
  <c r="G64"/>
  <c r="H58"/>
  <c r="H59"/>
  <c r="H54"/>
  <c r="H55"/>
  <c r="I55"/>
  <c r="H52"/>
  <c r="H56"/>
  <c r="H51"/>
  <c r="G65"/>
  <c r="F63"/>
  <c r="H53"/>
  <c r="H50"/>
  <c r="H62"/>
  <c r="I50"/>
  <c r="I44"/>
  <c r="H44"/>
  <c r="F64"/>
  <c r="F65"/>
  <c r="F80"/>
  <c r="H63"/>
  <c r="I63"/>
  <c r="I64"/>
  <c r="F82"/>
  <c r="H82"/>
  <c r="I82"/>
  <c r="H80"/>
  <c r="I80"/>
  <c r="H65"/>
  <c r="I65"/>
  <c r="G68"/>
  <c r="H68"/>
  <c r="H64"/>
  <c r="I66"/>
  <c r="I67"/>
</calcChain>
</file>

<file path=xl/sharedStrings.xml><?xml version="1.0" encoding="utf-8"?>
<sst xmlns="http://schemas.openxmlformats.org/spreadsheetml/2006/main" count="1314" uniqueCount="399">
  <si>
    <t>ПОКАЗАТЕЛИ</t>
  </si>
  <si>
    <t>ИТОГО ДОХОДОВ</t>
  </si>
  <si>
    <t>Налог на прибыль организаций</t>
  </si>
  <si>
    <t>Налог на доходы физических лиц</t>
  </si>
  <si>
    <t>Акцизы</t>
  </si>
  <si>
    <t>Налог на добычу полезных ископаемых</t>
  </si>
  <si>
    <t>Прочие налоговые доходы</t>
  </si>
  <si>
    <t>Неналоговые доходы</t>
  </si>
  <si>
    <t>ИТОГО РАСХОДОВ</t>
  </si>
  <si>
    <t>Профицит (+)/дефицит (-)</t>
  </si>
  <si>
    <t>Изменение остатков средств бюджета</t>
  </si>
  <si>
    <t>Акции и иные формы участия в капитале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</si>
  <si>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</si>
  <si>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</si>
  <si>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</si>
  <si>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</si>
  <si>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</si>
  <si>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Итого расходов без учёта безвозмездных поступлений</t>
  </si>
  <si>
    <t>ДОХОДЫ БЮДЖЕТА</t>
  </si>
  <si>
    <t>НАЛОГОВЫЕ И НЕНАЛОГОВЫЕ ДОХОДЫ</t>
  </si>
  <si>
    <t>Налог на вмененный доход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</si>
  <si>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</si>
  <si>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</si>
  <si>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</si>
  <si>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</si>
  <si>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</si>
  <si>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</si>
  <si>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</si>
  <si>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</si>
  <si>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Субсидии, в т.ч.</t>
  </si>
  <si>
    <t>капитального характера</t>
  </si>
  <si>
    <t>Субвенции</t>
  </si>
  <si>
    <t>Иные межбюджетные трансферты</t>
  </si>
  <si>
    <t>РАСХОДЫ  БЮДЖЕТА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</si>
  <si>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</si>
  <si>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работников автономных и бюджетных учреждений</t>
  </si>
  <si>
    <t>Стипендии</t>
  </si>
  <si>
    <t>Расходы на обязательное медицинское страхование неработающего населения</t>
  </si>
  <si>
    <t>Иные выплаты</t>
  </si>
  <si>
    <t>Публичные нормативные выплаты гражданам несоциального характера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</si>
  <si>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</si>
  <si>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Исполнение судебных актов</t>
  </si>
  <si>
    <t>Премии и гранты</t>
  </si>
  <si>
    <t>Резервные средства</t>
  </si>
  <si>
    <t>Уровень дефицита бюджета к налоговым и неналоговым доходам, %</t>
  </si>
  <si>
    <t>Уровень дефицита бюджета к налоговым и неналоговым доходам с учетом Бюджетного кодекса Российской Федерации, %</t>
  </si>
  <si>
    <t>Долговые обязательства в цен.бумагах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</si>
  <si>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</si>
  <si>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</si>
  <si>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</si>
  <si>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</si>
  <si>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Остатки средств бюджетов всего, в том числе:</t>
  </si>
  <si>
    <t>остатки целевых средств</t>
  </si>
  <si>
    <t>остатки нецелевых средств</t>
  </si>
  <si>
    <t>Увеличение (+)</t>
  </si>
  <si>
    <t>Уменьшение (-)</t>
  </si>
  <si>
    <t>Всего</t>
  </si>
  <si>
    <t>Текущий финансовый год</t>
  </si>
  <si>
    <t>Упрощенная система налогообложения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</si>
  <si>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</si>
  <si>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</si>
  <si>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кредит, полученные от других бюджетов</t>
  </si>
  <si>
    <t xml:space="preserve"> - получение бюджетных кредитов</t>
  </si>
  <si>
    <t>Прочие источники финансирования дефицита бюджета</t>
  </si>
  <si>
    <t>СПРАВОЧНО:</t>
  </si>
  <si>
    <t>Налог на имущество организаций</t>
  </si>
  <si>
    <t>Другие расходы (за искл. групп 1, 2 и 3.1)</t>
  </si>
  <si>
    <t>Примечание 
(краткое обоснование изменений)</t>
  </si>
  <si>
    <t>Социальные выплаты гражданам</t>
  </si>
  <si>
    <t>ИТОГО ИСТОЧНИКИ ФИНАНСИРОВАНИЯ ДЕФИЦИТОВ БЮДЖЕТОВ</t>
  </si>
  <si>
    <t>(тыс.руб.)</t>
  </si>
  <si>
    <t>7</t>
  </si>
  <si>
    <t>на частичную компенсацию дополнительных расходов на повышение оплаты труда работников бюджетной сферы</t>
  </si>
  <si>
    <t>Бюджетные ассигнования 
с учетом проекта</t>
  </si>
  <si>
    <t>Безвозмездные поступления от других бюджетов бюджетной системы Российской Федерации, всего</t>
  </si>
  <si>
    <t>Расходы на обслуживание мун.долга</t>
  </si>
  <si>
    <t>муниципальных органов</t>
  </si>
  <si>
    <t>Иные закупки товаров, работ и услуг для обеспечения муниципальных нужд (за исключением закупки товаров, работ, услуг в целях капитального ремонта муниципального имущества</t>
  </si>
  <si>
    <t>Субсидии некоммерческим организациям (за исключением муниципальных учреждений)</t>
  </si>
  <si>
    <t xml:space="preserve">Капитальные вложения в объекты недвижимого имущества муниципальной собственности                                                                                                                                              </t>
  </si>
  <si>
    <t>Закупка товаров, работ, услуг в целях капитального ремонта муниципального имущества</t>
  </si>
  <si>
    <t>Исполнение муниципальных гарантий без права регрессивного требования гаранта к принципалу или уступки гаранту прав</t>
  </si>
  <si>
    <t>Исполнение муниципальных гарантий</t>
  </si>
  <si>
    <t>Приложение 1</t>
  </si>
  <si>
    <t>Приложение 1.1</t>
  </si>
  <si>
    <t>Изменения, предусмотренные проектом</t>
  </si>
  <si>
    <t>Например:</t>
  </si>
  <si>
    <t>х</t>
  </si>
  <si>
    <t>Направление расходов за счет остатков средств</t>
  </si>
  <si>
    <t>Направление расходов за счет остатков средств на начало года, в том числе:</t>
  </si>
  <si>
    <t>Верхний предел муниципального долга на конец года, в том числе</t>
  </si>
  <si>
    <t>кредиты кредитных организаций</t>
  </si>
  <si>
    <t>бюджетные кредиты</t>
  </si>
  <si>
    <t>в том числе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НК РФ</t>
  </si>
  <si>
    <t>верхний предел долга по муниципальным гарантиям на конец года</t>
  </si>
  <si>
    <t>Справочно:</t>
  </si>
  <si>
    <t>из них целевые средства РБ - 0,0 руб.</t>
  </si>
  <si>
    <t>Прочие безвозмездные поступления</t>
  </si>
  <si>
    <t>ИТОГО</t>
  </si>
  <si>
    <t>Глава администрации сельского поселения  Исянгуловский сельсовет</t>
  </si>
  <si>
    <t>Наименование показателя</t>
  </si>
  <si>
    <t>Код классификации расходов бюджетов</t>
  </si>
  <si>
    <t>ЦСР</t>
  </si>
  <si>
    <t>ВР</t>
  </si>
  <si>
    <t>в том числе:</t>
  </si>
  <si>
    <t>Администрация сельского поселения Исянгуловский сельсовет муниципального района Зианчуринский район Республики Башкортостан</t>
  </si>
  <si>
    <t>Муниципальная программа «Программа комплексного развития систем коммунальной инфраструктуры муниципального района Зианчуринский район Республики Башкортостан»</t>
  </si>
  <si>
    <t>1500000000</t>
  </si>
  <si>
    <t>Мероприятия в области жилищного хозяйства</t>
  </si>
  <si>
    <t>1500003530</t>
  </si>
  <si>
    <t>Закупка товаров, работ и услуг для обеспечения государственных (муниципальных) нужд</t>
  </si>
  <si>
    <t>200</t>
  </si>
  <si>
    <t>Капитальный ремонт помещений, находящихся в собственности муниципального района</t>
  </si>
  <si>
    <t>1500700000</t>
  </si>
  <si>
    <t xml:space="preserve">Уплата взносов на капитальный ремонт в отношении помещений, находящихся в государственной или муниципальной собственности	</t>
  </si>
  <si>
    <t>1500703610</t>
  </si>
  <si>
    <t>Иные бюджетные ассигнования</t>
  </si>
  <si>
    <t>800</t>
  </si>
  <si>
    <t>Муниципальные программы сельских поселений «Развитие муниципальной службы в сельском поселении муниципального района Зианчуринский район Республики Башкортостан»</t>
  </si>
  <si>
    <t>2000000000</t>
  </si>
  <si>
    <t>Глава муниципального образования</t>
  </si>
  <si>
    <t>2000002030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</si>
  <si>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</si>
  <si>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</si>
  <si>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Аппараты органов государственной власти Республики Башкортостан</t>
  </si>
  <si>
    <t>2000002040</t>
  </si>
  <si>
    <t>Муниципальная программа «Безопасная среда»</t>
  </si>
  <si>
    <t>2100000000</t>
  </si>
  <si>
    <t>Подпрограмма «Снижение рисков и смягчение последствий чрезвычайных ситуаций природного и техногенного характера»</t>
  </si>
  <si>
    <t>2110000000</t>
  </si>
  <si>
    <t>Резервные фонды местных администраций</t>
  </si>
  <si>
    <t>2110007500</t>
  </si>
  <si>
    <t>Подпрограмма «Противодействие коррупции»</t>
  </si>
  <si>
    <t>2120000000</t>
  </si>
  <si>
    <t>2120002040</t>
  </si>
  <si>
    <t>Подпрограмма «Профилактика терроризма и экстремизма»</t>
  </si>
  <si>
    <t>2130000000</t>
  </si>
  <si>
    <t>2130007500</t>
  </si>
  <si>
    <t>Подпрограмма «Обеспечение пожарной безопасности в сельском поселении»</t>
  </si>
  <si>
    <t>2140000000</t>
  </si>
  <si>
    <t>Дорожное хозяйство</t>
  </si>
  <si>
    <t>2140003150</t>
  </si>
  <si>
    <t>Мероприятия по благоустройству территорий населенных пунктов</t>
  </si>
  <si>
    <t>2140006050</t>
  </si>
  <si>
    <t>Мероприятия по развитию инфраструктуры объектов противопожарной службы</t>
  </si>
  <si>
    <t>2140024300</t>
  </si>
  <si>
    <t>Иные межбюджетные трансферты на финансирование мероприятий по благоустройству территорий населенных</t>
  </si>
  <si>
    <t>2140074040</t>
  </si>
  <si>
    <t>Подпрограмма «Обеспечение экологической безопасности на территории СП»</t>
  </si>
  <si>
    <t>2150000000</t>
  </si>
  <si>
    <t>Развитие и укрепление МТБ</t>
  </si>
  <si>
    <t>2150300000</t>
  </si>
  <si>
    <t>Мероприятия в области экологии и природопользования</t>
  </si>
  <si>
    <t>2150341200</t>
  </si>
  <si>
    <t>Муниципальные программы сельских поселений «Благоустройство населенных пунктов»</t>
  </si>
  <si>
    <t>2200000000</t>
  </si>
  <si>
    <t>2200003150</t>
  </si>
  <si>
    <t>2200006050</t>
  </si>
  <si>
    <t>2200074040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</si>
  <si>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</si>
  <si>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22000S2160</t>
  </si>
  <si>
    <t>Реализация проектов развития общественной инфраструктуры, основанных на местных инициативах, за счет средств бюджетов</t>
  </si>
  <si>
    <t>22000S2471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</si>
  <si>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</si>
  <si>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22000S2472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</si>
  <si>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</si>
  <si>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22000S2473</t>
  </si>
  <si>
    <t>Муниципальная программа «Городская Среда»</t>
  </si>
  <si>
    <t>2400000000</t>
  </si>
  <si>
    <t>Реализация программ формирования современной городской среды за счет средств местных бюджетов</t>
  </si>
  <si>
    <t>2400003590</t>
  </si>
  <si>
    <t>Региональный проект «Формирование комфортной городской среды»</t>
  </si>
  <si>
    <t>240F200000</t>
  </si>
  <si>
    <t>Реализация программ формирования современной городской среды</t>
  </si>
  <si>
    <t>240F255550</t>
  </si>
  <si>
    <t>Непрограммные расходы</t>
  </si>
  <si>
    <t>9900000000</t>
  </si>
  <si>
    <t>Мероприятия в области коммунального хозяйства</t>
  </si>
  <si>
    <t>9900003560</t>
  </si>
  <si>
    <t>9900007500</t>
  </si>
  <si>
    <t>Содержание и обслуживание муниципальной казны</t>
  </si>
  <si>
    <t>9900009040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</si>
  <si>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</si>
  <si>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9900021950</t>
  </si>
  <si>
    <t>Подготовка и повышение квалификации кадров</t>
  </si>
  <si>
    <t>9900042970</t>
  </si>
  <si>
    <t>Мероприятия в сфере культуры, кинематографии</t>
  </si>
  <si>
    <t>9900045870</t>
  </si>
  <si>
    <t>Субвенции на осуществление первичного воинского учета на территориях, где отсутствуют военные комиссариаты</t>
  </si>
  <si>
    <t>9900051180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</si>
  <si>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</si>
  <si>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</si>
  <si>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</si>
  <si>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</si>
  <si>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</si>
  <si>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</si>
  <si>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</si>
  <si>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</si>
  <si>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</si>
  <si>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</si>
  <si>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</si>
  <si>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</si>
  <si>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</si>
  <si>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</si>
  <si>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</si>
  <si>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</si>
  <si>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</si>
  <si>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</si>
  <si>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</si>
  <si>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</si>
  <si>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</si>
  <si>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</si>
  <si>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</si>
  <si>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</si>
  <si>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</si>
  <si>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</si>
  <si>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</si>
  <si>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</si>
  <si>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</si>
  <si>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</si>
  <si>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</si>
  <si>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</si>
  <si>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</si>
  <si>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</si>
  <si>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</si>
  <si>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</si>
  <si>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</si>
  <si>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</si>
  <si>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</si>
  <si>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КУЛЬТУРА, КИНЕМАТОГРАФИЯ</t>
  </si>
  <si>
    <t>0800</t>
  </si>
  <si>
    <t>Культура</t>
  </si>
  <si>
    <t>0801</t>
  </si>
  <si>
    <t>X</t>
  </si>
  <si>
    <t>1 01 00 000 00 0000 000</t>
  </si>
  <si>
    <t>НАЛОГИ НА ПРИБЫЛЬ, ДОХОДЫ</t>
  </si>
  <si>
    <t>1 01 02 000 01 0000 110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</si>
  <si>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</si>
  <si>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</si>
  <si>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1 05 00 000 00 0000 000</t>
  </si>
  <si>
    <t>НАЛОГИ НА СОВОКУПНЫЙ ДОХОД</t>
  </si>
  <si>
    <t>1 05 03 000 01 0000 110</t>
  </si>
  <si>
    <t>1 05 03 010 01 0000 110</t>
  </si>
  <si>
    <t>1 06 00 000 00 0000 000</t>
  </si>
  <si>
    <t>НАЛОГИ НА ИМУЩЕСТВО</t>
  </si>
  <si>
    <t>1 06 01 030 10 0000 110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</si>
  <si>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</si>
  <si>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</si>
  <si>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</si>
  <si>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1 06 06 043 10 0000 110</t>
  </si>
  <si>
    <t>Земельный налог с физических лиц, обладающих земельным участком, расположенным в границах сельских поселений</t>
  </si>
  <si>
    <t>1 17 00 000 00 0000 000</t>
  </si>
  <si>
    <t>ПРОЧИЕ НЕНАЛОГОВЫЕ ДОХОДЫ</t>
  </si>
  <si>
    <t>1 17 15 030 10 0000 150</t>
  </si>
  <si>
    <t>Инициативные платежи, зачисляемые в бюджеты сельских поселений</t>
  </si>
  <si>
    <t>2 00 00 000 00 0000 000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</si>
  <si>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</si>
  <si>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</si>
  <si>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</si>
  <si>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</si>
  <si>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2 02 16 001 00 0000 150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</si>
  <si>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</si>
  <si>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2 02 30 000 00 0000 150</t>
  </si>
  <si>
    <t>Субвенции бюджетам бюджетной системы Российской Федерации</t>
  </si>
  <si>
    <t>2 02 35 118 00 0000 150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</si>
  <si>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</si>
  <si>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2 02 40 000 00 0000 150</t>
  </si>
  <si>
    <t>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</si>
  <si>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</si>
  <si>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2 02 49 999 10 7216 150</t>
  </si>
  <si>
    <t>Прочие межбюджетные трансферты, передаваемые бюджетам сельских поселений на содержание, ремонт, капитальный ремонт, строительство и реконструкцию автомобильных дорог общего пользования местного значения</t>
  </si>
  <si>
    <t>2 02 49 999 10 7247 150</t>
  </si>
  <si>
    <t>Прочие межбюджетные трансферты, передаваемые бюджетам сельских поселений на проекты развития общественной инфраструктуры, основанные на местных инициативах</t>
  </si>
  <si>
    <t>2 02 49 999 10 7404 150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</si>
  <si>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</si>
  <si>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2 02 90 000 00 0000 150</t>
  </si>
  <si>
    <t>Прочие безвозмездные поступления от других бюджетов бюджетной системы</t>
  </si>
  <si>
    <t xml:space="preserve"> </t>
  </si>
  <si>
    <t>Коды бюджетной классификации Российской Федерации</t>
  </si>
  <si>
    <t>Наименование налога (сбора)</t>
  </si>
  <si>
    <t>Всего собственных доходов</t>
  </si>
  <si>
    <t>ВСЕГО ДОХОДОВ</t>
  </si>
  <si>
    <t>Сумма</t>
  </si>
  <si>
    <t>Гл</t>
  </si>
  <si>
    <t>ВСЕГО</t>
  </si>
  <si>
    <t>приобретение подарков</t>
  </si>
  <si>
    <t>приобретение праздничного салюта</t>
  </si>
  <si>
    <t>приобретение новогодних гирлянд, ламп</t>
  </si>
  <si>
    <t>0412</t>
  </si>
  <si>
    <t>Другие вопросы в области национальной экономики</t>
  </si>
  <si>
    <t>Проведение работ по землеустройству</t>
  </si>
  <si>
    <t>9900003330</t>
  </si>
  <si>
    <t>Наименование</t>
  </si>
  <si>
    <t>Наименование кода классификации источников финансирования дефицитов бюджетов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</si>
  <si>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</si>
  <si>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</si>
  <si>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</si>
  <si>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</si>
  <si>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01 05 02 00 00 0000 000</t>
  </si>
  <si>
    <t>Прочие остатки средств бюджета</t>
  </si>
  <si>
    <t>01 05 02 01 00 0000 000</t>
  </si>
  <si>
    <t>Прочие остатки денежных средств бюджета</t>
  </si>
  <si>
    <t>01 05 02 01 10 0000 510</t>
  </si>
  <si>
    <t>Увеличение остатков денежных средств бюджета поселения</t>
  </si>
  <si>
    <t>01 05 02 01 10 0000 610</t>
  </si>
  <si>
    <t>Уменьшение остатков денежных средств бюджета поселения</t>
  </si>
  <si>
    <t>20. Увеличение стоимости материальных запасов однократного применения (0801/349)</t>
  </si>
  <si>
    <t>21. Увеичение стоимости прочих оборотных запасов (0801/346)</t>
  </si>
  <si>
    <t>22. Увеичение стоимости прочих оборотных запасов (0503/346)</t>
  </si>
  <si>
    <t>приборетение конвертов</t>
  </si>
  <si>
    <t>23. Увеличение стоимости прочих оборотных запасов (0104/346)</t>
  </si>
  <si>
    <t>приобретение скамеек</t>
  </si>
  <si>
    <t>25. Прочие услуги (0503/226.11)</t>
  </si>
  <si>
    <t>оказание услуг АПТ</t>
  </si>
  <si>
    <t>24. Увеличение стоимости основных средств (0503/312)</t>
  </si>
  <si>
    <t>2 02 20 000 00 0000 150</t>
  </si>
  <si>
    <t>Субсидии бюджетам сельских поселений на реализацию программ формирования городской среды</t>
  </si>
  <si>
    <t>2 02 25 555 10 0000 150</t>
  </si>
  <si>
    <t>2 02 49 999 10 5757 150</t>
  </si>
  <si>
    <t>Прочие межбюджетные трансферты, передаваемые бюджетам сельских поселений (реализация мероприятий по обеспечению комплексного развития сельских территорий)</t>
  </si>
  <si>
    <t>Непрограммные оасходы</t>
  </si>
  <si>
    <t>Профилактический, экстренные и противоэпидимические мероприятия, связанные с распространением новой коронавирусной инфекции</t>
  </si>
  <si>
    <t>Создание и развитие инфраструктуры сельских поселений</t>
  </si>
  <si>
    <t>Реализация мероприятий по благоустройству сельских территорий</t>
  </si>
  <si>
    <t>2200100000</t>
  </si>
  <si>
    <t>22001L5767</t>
  </si>
  <si>
    <t>услуги технадзора</t>
  </si>
  <si>
    <t xml:space="preserve"> 2. Приложение № 1  изложить в следующей редакции:  </t>
  </si>
  <si>
    <t>6. добавить приложение № 9 и  изложить в следующей редакции:</t>
  </si>
  <si>
    <t>Изменения в соответствии с решением от 14.03.2022  №  19/5</t>
  </si>
  <si>
    <t xml:space="preserve">Изменения в соответствии с решением от 14.03.2022  № 19/5 </t>
  </si>
  <si>
    <t>Субсидии бюджетам бюджетной системы Российской Федерации (межбюджетные субсидии)</t>
  </si>
  <si>
    <t>Р.Р. Масягутов</t>
  </si>
  <si>
    <t>Изменения в соответствии с решением от 19.04.2022 года № 19/5</t>
  </si>
  <si>
    <t>Изменения в соответствии с решением от 19.04.2022 года № 21/5</t>
  </si>
  <si>
    <t>Изменения в соответствии с решением от 26.05.2022 года № 23/5</t>
  </si>
  <si>
    <t>15. Иные работы и услуги (0801/9900045870/226.11)</t>
  </si>
  <si>
    <t>16. Увеичение стоимости прочих оборотных запасов (0801/9900045870/346)</t>
  </si>
  <si>
    <t>17. Увеличение стоимости прочих материальных запасов однократного применения (0801/9900045870/349)</t>
  </si>
  <si>
    <t>18. Иные работы и услуги (0503/2200006050/226.11)</t>
  </si>
  <si>
    <t>услуги манипулятова</t>
  </si>
  <si>
    <t>оплата услуг по празднованию "дня села"</t>
  </si>
  <si>
    <t>баннеры для празднования "Дня села"</t>
  </si>
  <si>
    <t>приобретение призов и подарков на празднование "Дня села"</t>
  </si>
  <si>
    <t>2 02 25 576 10 5767 150</t>
  </si>
  <si>
    <t>Субсидии бюджетам сельских поселений на обеспечение комплексного развития сельских территорий (межбюджетные трансферты на реализацию мероприятий по обеспечению комплексного развития сельских территорий)</t>
  </si>
  <si>
    <t>Прочие выплаты по обязательствам государства</t>
  </si>
  <si>
    <t>9900092350</t>
  </si>
  <si>
    <t xml:space="preserve">  Объем доходов бюджета сельского поселения Исянгуловский сельсовет муниципального района Зианчуринский район Республики Башкортостан на 2023 год и плановый период 2024 и 2025 годов
</t>
  </si>
  <si>
    <t>(в руб.)</t>
  </si>
  <si>
    <t>3 02 49 999 10 7429 150</t>
  </si>
  <si>
    <t>Прочие межбюджетные трансферты, передаваемые бюджетам сельских поселений (финансирование мероприятий по благоустройству центральных улиц населенных пунктов муниципальных районов)</t>
  </si>
  <si>
    <t xml:space="preserve"> 3. Приложение № 2  изложить в следующей редакции:          </t>
  </si>
  <si>
    <t>(руб.)</t>
  </si>
  <si>
    <t>Реализация мероприятий по благоустройству административных центров муниципальных районов Республики Башкортостан</t>
  </si>
  <si>
    <t>2400774290</t>
  </si>
  <si>
    <t>Распределение расходов бюджета сельского поселения Исянгуловский сельсовет муниципального района  Зианчуринский район Республики Башкортостан на 2023 год и плановый период 2024 и 2025 годов по разделам, подразделам, целевым статьям (муниципальным программам муниципального района и непрограммным направлениям деятельности и группам видов расходов функциональной классификации расходов бюджетов Российской Федерации</t>
  </si>
  <si>
    <t>2400700000</t>
  </si>
  <si>
    <t>Ведомственная структура расходов бюджета сельского поселения Исянгуловский сельсовет муниципального района  Зианчуринский район Республики Башкортостан на 2023 год и плановый период 2024 и 2025 годов</t>
  </si>
  <si>
    <t xml:space="preserve">5. Приложение № 4  изложить в следующей редакции:          </t>
  </si>
  <si>
    <t>791</t>
  </si>
  <si>
    <t>Источники финансирования дефицита бюджета сельского поселения Исянгуловский сельсовет муниципального района Зианчуринский район Республики Башкортостан на 2023 год</t>
  </si>
  <si>
    <t xml:space="preserve">4. Приложение № 3  изложить в следующей редакции: </t>
  </si>
  <si>
    <t>Свод изменений к проекту решения о внесении изменений 
в бюджет сельского поселения Исянгуловский сельсовет муниципального района Зианчуринский район Республики Башкортостан 
на 2023 год и на плановый период 2024 и 2025 годов</t>
  </si>
  <si>
    <t>Остаток на 01.01.2023 год</t>
  </si>
  <si>
    <t>Первоначальный бюджет 
(Бюджетные ассигнования 
на 1 января 2023 г. в соответствии с решениями)</t>
  </si>
  <si>
    <t>Остаток на 1 января 2023 года - 13 624 553,58 руб.</t>
  </si>
  <si>
    <t>1. Увеличение стоимости прочих материальных запасов (0104/2000002040/346)</t>
  </si>
  <si>
    <t>приобретение канцтоваров</t>
  </si>
  <si>
    <t>приобретение запчастей для оргтехники</t>
  </si>
  <si>
    <t>3. Транспортные услуги (0503/220006050/222)</t>
  </si>
  <si>
    <t>4. Содержание нефинансовых активов в чистоте (0503/2200006050/225.1)</t>
  </si>
  <si>
    <t>оплата труда рабочих (доведение до МРОТ)</t>
  </si>
  <si>
    <t>за услуги трактористам (доведение до МРОТ)</t>
  </si>
  <si>
    <t>5. Услуги по охране (0503/2200006050/226.5)</t>
  </si>
  <si>
    <t>оплата труда охранников (доведение до МРОТ)</t>
  </si>
  <si>
    <t>6. Иные работы и услуги (0503/2400003590/226.11)</t>
  </si>
  <si>
    <t>7. Иные работы и услуги (0503/2200006050/226.11)</t>
  </si>
  <si>
    <t>услуги технадзора (мост)</t>
  </si>
  <si>
    <t>8. Иные работы и услуги (0503/2200006050/226.11)</t>
  </si>
  <si>
    <t>услуги технадзора (арт-объект)</t>
  </si>
  <si>
    <t>9. Иные работы и услуги (0503/2200006050/226.11)</t>
  </si>
  <si>
    <t>услуги технадзора (автовокзал)</t>
  </si>
  <si>
    <t>10. Разработка проектной и сметной документации для ремонта объектов нефинансовых активов (0503/2200006050/226.3)</t>
  </si>
  <si>
    <t>проектная и сметная документация (мост)</t>
  </si>
  <si>
    <t>11. Разработка проектной и сметной документации для ремонта объектов нефинансовых активов (0503/2200006050/2263.3)</t>
  </si>
  <si>
    <t>проектная и сметная документация (арт-объект)</t>
  </si>
  <si>
    <t>12. Разработка проектной и сметной документации для ремонта объектов нефинансовых активов (0503/220006050/226.3)</t>
  </si>
  <si>
    <t>проектная и сметная документация (автовокзал)</t>
  </si>
  <si>
    <t>13. Текущий ремонт (ремонт)(0503/220006050/225.2)</t>
  </si>
  <si>
    <t>Текущий ремонт (мост)</t>
  </si>
  <si>
    <t>14. Текущий ремонт (ремонт)(0503/220006050/225.2)</t>
  </si>
  <si>
    <t>Текущий ремонт (арт-объект)</t>
  </si>
  <si>
    <t>15. Текущий ремонт (ремонт)(0503/220006050/225.2)</t>
  </si>
  <si>
    <t>Текущий ремонт (автовокзал)</t>
  </si>
  <si>
    <t>к распределению согласно проекта -   5 770 389,85 руб.</t>
  </si>
  <si>
    <t>нераспределенный остаток - 7 854 163,73 руб.</t>
  </si>
  <si>
    <t>2.  Увеличение стоимости прочих материальных запасов (0104/2000002040/242/346)</t>
  </si>
  <si>
    <t xml:space="preserve">           2.  Контроль над исполнением данного решения возложить на комиссию Совета  сельского  поселения  Исянгуловский  сельсовет  муниципального  района Зианчуринский   район  Республики  Башкортостан по бюджету, налогам, вопросам собственности торговли.
 «13»  февраля 2023 г.
№ 28/5
Председатель Совета                                                     Р.Р. Масягутов
</t>
  </si>
</sst>
</file>

<file path=xl/styles.xml><?xml version="1.0" encoding="utf-8"?>
<styleSheet xmlns="http://schemas.openxmlformats.org/spreadsheetml/2006/main">
  <numFmts count="7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#,##0_ ;\-#,##0\ "/>
    <numFmt numFmtId="167" formatCode="#,##0.000_ ;\-#,##0.000\ "/>
    <numFmt numFmtId="168" formatCode="#,##0.00_ ;[Red]\-#,##0.00\ "/>
    <numFmt numFmtId="169" formatCode="#,##0.00;[Red]#,##0.00"/>
    <numFmt numFmtId="170" formatCode="#,##0.00\ _₽;[Red]#,##0.00\ _₽"/>
  </numFmts>
  <fonts count="43">
    <font>
      <sz val="10"/>
      <name val="Arial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55"/>
      <name val="Times New Roman"/>
      <family val="1"/>
      <charset val="204"/>
    </font>
    <font>
      <i/>
      <strike/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Segoe U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i/>
      <strike/>
      <sz val="12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65" fontId="9" fillId="0" borderId="0" applyFont="0" applyFill="0" applyBorder="0" applyAlignment="0" applyProtection="0"/>
    <xf numFmtId="0" fontId="9" fillId="0" borderId="0"/>
    <xf numFmtId="0" fontId="27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58">
    <xf numFmtId="0" fontId="0" fillId="0" borderId="0" xfId="0"/>
    <xf numFmtId="0" fontId="1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7" fontId="3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 wrapText="1"/>
    </xf>
    <xf numFmtId="164" fontId="2" fillId="0" borderId="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164" fontId="1" fillId="0" borderId="1" xfId="0" applyNumberFormat="1" applyFont="1" applyFill="1" applyBorder="1" applyAlignment="1">
      <alignment horizontal="left" vertical="top" wrapText="1"/>
    </xf>
    <xf numFmtId="3" fontId="4" fillId="0" borderId="1" xfId="1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top" wrapText="1"/>
    </xf>
    <xf numFmtId="164" fontId="5" fillId="0" borderId="0" xfId="0" applyNumberFormat="1" applyFont="1" applyFill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6" fontId="15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center" wrapText="1"/>
    </xf>
    <xf numFmtId="3" fontId="0" fillId="0" borderId="0" xfId="0" applyNumberFormat="1" applyFill="1" applyAlignment="1">
      <alignment wrapText="1"/>
    </xf>
    <xf numFmtId="166" fontId="1" fillId="0" borderId="0" xfId="0" applyNumberFormat="1" applyFont="1" applyFill="1" applyBorder="1" applyAlignment="1">
      <alignment wrapText="1"/>
    </xf>
    <xf numFmtId="164" fontId="14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64" fontId="17" fillId="0" borderId="0" xfId="0" applyNumberFormat="1" applyFont="1" applyFill="1" applyAlignment="1">
      <alignment wrapText="1"/>
    </xf>
    <xf numFmtId="0" fontId="12" fillId="0" borderId="1" xfId="0" applyNumberFormat="1" applyFont="1" applyFill="1" applyBorder="1" applyAlignment="1">
      <alignment horizontal="right" vertical="top" wrapText="1"/>
    </xf>
    <xf numFmtId="3" fontId="11" fillId="0" borderId="1" xfId="0" applyNumberFormat="1" applyFont="1" applyFill="1" applyBorder="1" applyAlignment="1">
      <alignment horizontal="right" vertical="top" wrapText="1"/>
    </xf>
    <xf numFmtId="164" fontId="11" fillId="0" borderId="1" xfId="0" applyNumberFormat="1" applyFont="1" applyFill="1" applyBorder="1" applyAlignment="1">
      <alignment horizontal="right" vertical="top" wrapText="1"/>
    </xf>
    <xf numFmtId="3" fontId="19" fillId="0" borderId="1" xfId="1" applyNumberFormat="1" applyFont="1" applyFill="1" applyBorder="1" applyAlignment="1" applyProtection="1">
      <alignment horizontal="left" vertical="top" wrapText="1"/>
      <protection locked="0"/>
    </xf>
    <xf numFmtId="3" fontId="8" fillId="0" borderId="1" xfId="1" applyNumberFormat="1" applyFont="1" applyFill="1" applyBorder="1" applyAlignment="1" applyProtection="1">
      <alignment horizontal="left" vertical="top" wrapText="1"/>
      <protection locked="0"/>
    </xf>
    <xf numFmtId="3" fontId="6" fillId="0" borderId="1" xfId="1" applyNumberFormat="1" applyFont="1" applyFill="1" applyBorder="1" applyAlignment="1" applyProtection="1">
      <alignment horizontal="left" vertical="top" wrapText="1"/>
      <protection locked="0"/>
    </xf>
    <xf numFmtId="164" fontId="1" fillId="0" borderId="0" xfId="0" applyNumberFormat="1" applyFont="1" applyFill="1" applyAlignment="1">
      <alignment horizontal="left" vertical="top" wrapText="1"/>
    </xf>
    <xf numFmtId="164" fontId="1" fillId="0" borderId="0" xfId="0" applyNumberFormat="1" applyFont="1" applyFill="1" applyAlignment="1">
      <alignment horizontal="left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right" wrapText="1"/>
    </xf>
    <xf numFmtId="164" fontId="3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wrapText="1"/>
    </xf>
    <xf numFmtId="0" fontId="22" fillId="0" borderId="1" xfId="0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vertical="top" wrapText="1"/>
    </xf>
    <xf numFmtId="3" fontId="1" fillId="0" borderId="1" xfId="1" applyNumberFormat="1" applyFont="1" applyFill="1" applyBorder="1" applyAlignment="1" applyProtection="1">
      <alignment horizontal="left" vertical="top" wrapText="1"/>
      <protection locked="0"/>
    </xf>
    <xf numFmtId="49" fontId="23" fillId="0" borderId="0" xfId="0" applyNumberFormat="1" applyFont="1" applyFill="1" applyBorder="1" applyAlignment="1">
      <alignment horizontal="right" vertical="top" wrapText="1"/>
    </xf>
    <xf numFmtId="49" fontId="21" fillId="0" borderId="5" xfId="0" applyNumberFormat="1" applyFont="1" applyFill="1" applyBorder="1" applyAlignment="1">
      <alignment vertical="top" wrapText="1"/>
    </xf>
    <xf numFmtId="49" fontId="21" fillId="0" borderId="4" xfId="0" applyNumberFormat="1" applyFont="1" applyFill="1" applyBorder="1" applyAlignment="1">
      <alignment vertical="top" wrapText="1"/>
    </xf>
    <xf numFmtId="164" fontId="24" fillId="3" borderId="0" xfId="0" applyNumberFormat="1" applyFont="1" applyFill="1" applyAlignment="1">
      <alignment vertical="center" wrapText="1"/>
    </xf>
    <xf numFmtId="164" fontId="5" fillId="3" borderId="0" xfId="0" applyNumberFormat="1" applyFont="1" applyFill="1" applyAlignment="1">
      <alignment vertical="center" wrapText="1"/>
    </xf>
    <xf numFmtId="0" fontId="25" fillId="0" borderId="1" xfId="0" applyNumberFormat="1" applyFont="1" applyFill="1" applyBorder="1" applyAlignment="1">
      <alignment horizontal="left" vertical="top" wrapText="1"/>
    </xf>
    <xf numFmtId="49" fontId="21" fillId="0" borderId="4" xfId="0" applyNumberFormat="1" applyFont="1" applyFill="1" applyBorder="1" applyAlignment="1">
      <alignment horizontal="left" vertical="top" wrapText="1"/>
    </xf>
    <xf numFmtId="49" fontId="21" fillId="0" borderId="5" xfId="0" applyNumberFormat="1" applyFont="1" applyFill="1" applyBorder="1" applyAlignment="1">
      <alignment horizontal="left" vertical="top" wrapText="1"/>
    </xf>
    <xf numFmtId="166" fontId="1" fillId="0" borderId="0" xfId="0" applyNumberFormat="1" applyFont="1" applyFill="1" applyAlignment="1">
      <alignment wrapText="1"/>
    </xf>
    <xf numFmtId="49" fontId="1" fillId="0" borderId="0" xfId="0" applyNumberFormat="1" applyFont="1" applyFill="1" applyBorder="1" applyAlignment="1">
      <alignment horizontal="right" vertical="top" wrapText="1"/>
    </xf>
    <xf numFmtId="3" fontId="1" fillId="0" borderId="0" xfId="2" applyNumberFormat="1" applyFont="1" applyFill="1" applyBorder="1" applyAlignment="1">
      <alignment horizontal="left" vertical="top" wrapText="1"/>
    </xf>
    <xf numFmtId="3" fontId="1" fillId="0" borderId="0" xfId="2" applyNumberFormat="1" applyFont="1" applyFill="1" applyBorder="1" applyAlignment="1">
      <alignment wrapText="1"/>
    </xf>
    <xf numFmtId="3" fontId="2" fillId="0" borderId="0" xfId="2" applyNumberFormat="1" applyFont="1" applyFill="1" applyBorder="1" applyAlignment="1">
      <alignment wrapText="1"/>
    </xf>
    <xf numFmtId="49" fontId="1" fillId="0" borderId="0" xfId="2" applyNumberFormat="1" applyFont="1" applyFill="1" applyBorder="1" applyAlignment="1">
      <alignment horizontal="right" vertical="top" wrapText="1"/>
    </xf>
    <xf numFmtId="3" fontId="1" fillId="0" borderId="0" xfId="2" applyNumberFormat="1" applyFont="1" applyFill="1" applyAlignment="1">
      <alignment wrapText="1"/>
    </xf>
    <xf numFmtId="164" fontId="1" fillId="0" borderId="0" xfId="2" applyNumberFormat="1" applyFont="1" applyFill="1" applyAlignment="1">
      <alignment wrapText="1"/>
    </xf>
    <xf numFmtId="0" fontId="1" fillId="0" borderId="0" xfId="2" applyNumberFormat="1" applyFont="1" applyFill="1" applyBorder="1" applyAlignment="1">
      <alignment horizontal="left" vertical="top" wrapText="1"/>
    </xf>
    <xf numFmtId="164" fontId="1" fillId="0" borderId="0" xfId="2" applyNumberFormat="1" applyFont="1" applyFill="1" applyBorder="1" applyAlignment="1">
      <alignment wrapText="1"/>
    </xf>
    <xf numFmtId="166" fontId="1" fillId="0" borderId="0" xfId="2" applyNumberFormat="1" applyFont="1" applyFill="1" applyBorder="1" applyAlignment="1">
      <alignment wrapText="1"/>
    </xf>
    <xf numFmtId="49" fontId="23" fillId="0" borderId="0" xfId="2" applyNumberFormat="1" applyFont="1" applyFill="1" applyBorder="1" applyAlignment="1">
      <alignment horizontal="right" vertical="top" wrapText="1"/>
    </xf>
    <xf numFmtId="3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3" xfId="2" applyNumberFormat="1" applyFont="1" applyFill="1" applyBorder="1" applyAlignment="1">
      <alignment horizontal="center" vertical="center" wrapText="1"/>
    </xf>
    <xf numFmtId="3" fontId="1" fillId="0" borderId="4" xfId="2" applyNumberFormat="1" applyFont="1" applyFill="1" applyBorder="1" applyAlignment="1">
      <alignment horizontal="center" vertical="center" wrapText="1"/>
    </xf>
    <xf numFmtId="0" fontId="1" fillId="0" borderId="4" xfId="2" applyNumberFormat="1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left" vertical="top" wrapText="1"/>
    </xf>
    <xf numFmtId="49" fontId="2" fillId="0" borderId="1" xfId="2" applyNumberFormat="1" applyFont="1" applyFill="1" applyBorder="1" applyAlignment="1">
      <alignment horizontal="left" vertical="top" wrapText="1"/>
    </xf>
    <xf numFmtId="164" fontId="2" fillId="0" borderId="0" xfId="2" applyNumberFormat="1" applyFont="1" applyFill="1" applyAlignment="1">
      <alignment wrapText="1"/>
    </xf>
    <xf numFmtId="49" fontId="2" fillId="0" borderId="1" xfId="2" applyNumberFormat="1" applyFont="1" applyFill="1" applyBorder="1" applyAlignment="1">
      <alignment vertical="top" wrapText="1"/>
    </xf>
    <xf numFmtId="0" fontId="2" fillId="0" borderId="1" xfId="2" applyNumberFormat="1" applyFont="1" applyFill="1" applyBorder="1" applyAlignment="1">
      <alignment horizontal="left" vertical="top" wrapText="1"/>
    </xf>
    <xf numFmtId="49" fontId="3" fillId="0" borderId="1" xfId="2" applyNumberFormat="1" applyFont="1" applyFill="1" applyBorder="1" applyAlignment="1">
      <alignment horizontal="left" vertical="top" wrapText="1"/>
    </xf>
    <xf numFmtId="164" fontId="5" fillId="0" borderId="0" xfId="2" applyNumberFormat="1" applyFont="1" applyFill="1" applyAlignment="1">
      <alignment wrapText="1"/>
    </xf>
    <xf numFmtId="166" fontId="1" fillId="0" borderId="0" xfId="2" applyNumberFormat="1" applyFont="1" applyFill="1" applyBorder="1" applyAlignment="1">
      <alignment horizontal="right" vertical="top" wrapText="1"/>
    </xf>
    <xf numFmtId="3" fontId="1" fillId="0" borderId="0" xfId="2" applyNumberFormat="1" applyFont="1" applyFill="1" applyBorder="1" applyAlignment="1">
      <alignment horizontal="right" vertical="top" wrapText="1"/>
    </xf>
    <xf numFmtId="49" fontId="21" fillId="0" borderId="0" xfId="2" applyNumberFormat="1" applyFont="1" applyFill="1" applyBorder="1" applyAlignment="1">
      <alignment horizontal="left" vertical="top" wrapText="1"/>
    </xf>
    <xf numFmtId="0" fontId="1" fillId="0" borderId="0" xfId="2" applyNumberFormat="1" applyFont="1" applyFill="1" applyAlignment="1">
      <alignment horizontal="left" vertical="top" wrapText="1"/>
    </xf>
    <xf numFmtId="3" fontId="2" fillId="0" borderId="0" xfId="2" applyNumberFormat="1" applyFont="1" applyFill="1" applyAlignment="1">
      <alignment wrapText="1"/>
    </xf>
    <xf numFmtId="164" fontId="2" fillId="0" borderId="0" xfId="2" applyNumberFormat="1" applyFont="1" applyFill="1" applyBorder="1" applyAlignment="1">
      <alignment horizontal="right" vertical="center" wrapText="1"/>
    </xf>
    <xf numFmtId="0" fontId="1" fillId="0" borderId="0" xfId="2" applyNumberFormat="1" applyFont="1" applyFill="1" applyAlignment="1">
      <alignment horizontal="right" wrapText="1"/>
    </xf>
    <xf numFmtId="0" fontId="9" fillId="0" borderId="0" xfId="2" applyFill="1" applyAlignment="1">
      <alignment wrapText="1"/>
    </xf>
    <xf numFmtId="164" fontId="3" fillId="0" borderId="0" xfId="2" applyNumberFormat="1" applyFont="1" applyFill="1" applyBorder="1" applyAlignment="1">
      <alignment horizontal="right" vertical="center" wrapText="1"/>
    </xf>
    <xf numFmtId="49" fontId="21" fillId="0" borderId="0" xfId="2" applyNumberFormat="1" applyFont="1" applyFill="1" applyAlignment="1">
      <alignment horizontal="left" vertical="top" wrapText="1"/>
    </xf>
    <xf numFmtId="164" fontId="14" fillId="0" borderId="0" xfId="2" applyNumberFormat="1" applyFont="1" applyFill="1" applyAlignment="1">
      <alignment wrapText="1"/>
    </xf>
    <xf numFmtId="0" fontId="13" fillId="0" borderId="0" xfId="2" applyNumberFormat="1" applyFont="1" applyFill="1" applyAlignment="1">
      <alignment horizontal="left" vertical="top" wrapText="1"/>
    </xf>
    <xf numFmtId="3" fontId="3" fillId="0" borderId="0" xfId="2" applyNumberFormat="1" applyFont="1" applyFill="1" applyBorder="1" applyAlignment="1">
      <alignment horizontal="right" vertical="center" wrapText="1"/>
    </xf>
    <xf numFmtId="3" fontId="5" fillId="0" borderId="0" xfId="2" applyNumberFormat="1" applyFont="1" applyFill="1" applyBorder="1" applyAlignment="1">
      <alignment horizontal="right" vertical="center" wrapText="1"/>
    </xf>
    <xf numFmtId="164" fontId="17" fillId="0" borderId="0" xfId="2" applyNumberFormat="1" applyFont="1" applyFill="1" applyAlignment="1">
      <alignment wrapText="1"/>
    </xf>
    <xf numFmtId="164" fontId="1" fillId="0" borderId="0" xfId="2" applyNumberFormat="1" applyFont="1" applyFill="1" applyAlignment="1">
      <alignment horizontal="left" wrapText="1"/>
    </xf>
    <xf numFmtId="3" fontId="9" fillId="0" borderId="0" xfId="2" applyNumberFormat="1" applyFill="1" applyAlignment="1">
      <alignment wrapText="1"/>
    </xf>
    <xf numFmtId="0" fontId="26" fillId="0" borderId="0" xfId="0" applyFont="1"/>
    <xf numFmtId="2" fontId="1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3" fontId="6" fillId="0" borderId="0" xfId="1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Alignment="1">
      <alignment horizontal="left" vertical="top" wrapText="1"/>
    </xf>
    <xf numFmtId="166" fontId="29" fillId="0" borderId="0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vertical="top" wrapText="1"/>
    </xf>
    <xf numFmtId="0" fontId="28" fillId="0" borderId="0" xfId="0" applyFont="1" applyAlignment="1">
      <alignment vertical="top" wrapText="1"/>
    </xf>
    <xf numFmtId="2" fontId="5" fillId="0" borderId="1" xfId="2" applyNumberFormat="1" applyFont="1" applyFill="1" applyBorder="1" applyAlignment="1">
      <alignment horizontal="right" vertical="top" wrapText="1"/>
    </xf>
    <xf numFmtId="2" fontId="1" fillId="0" borderId="1" xfId="2" applyNumberFormat="1" applyFont="1" applyFill="1" applyBorder="1" applyAlignment="1">
      <alignment horizontal="right" vertical="top" wrapText="1"/>
    </xf>
    <xf numFmtId="2" fontId="3" fillId="0" borderId="1" xfId="2" applyNumberFormat="1" applyFont="1" applyFill="1" applyBorder="1" applyAlignment="1">
      <alignment horizontal="right" vertical="top" wrapText="1"/>
    </xf>
    <xf numFmtId="2" fontId="2" fillId="0" borderId="1" xfId="2" applyNumberFormat="1" applyFont="1" applyFill="1" applyBorder="1" applyAlignment="1">
      <alignment horizontal="right" vertical="top" wrapText="1"/>
    </xf>
    <xf numFmtId="0" fontId="33" fillId="0" borderId="0" xfId="0" applyFont="1"/>
    <xf numFmtId="0" fontId="32" fillId="0" borderId="0" xfId="0" applyNumberFormat="1" applyFont="1" applyBorder="1" applyAlignment="1"/>
    <xf numFmtId="0" fontId="32" fillId="0" borderId="0" xfId="0" applyFont="1" applyBorder="1" applyAlignment="1"/>
    <xf numFmtId="0" fontId="35" fillId="0" borderId="0" xfId="0" applyNumberFormat="1" applyFont="1" applyBorder="1" applyAlignment="1">
      <alignment wrapText="1"/>
    </xf>
    <xf numFmtId="0" fontId="35" fillId="0" borderId="0" xfId="0" applyNumberFormat="1" applyFont="1" applyBorder="1" applyAlignment="1"/>
    <xf numFmtId="0" fontId="35" fillId="0" borderId="0" xfId="0" applyNumberFormat="1" applyFont="1" applyBorder="1" applyAlignment="1">
      <alignment vertical="top"/>
    </xf>
    <xf numFmtId="0" fontId="33" fillId="0" borderId="0" xfId="0" applyFont="1" applyAlignment="1">
      <alignment horizontal="center"/>
    </xf>
    <xf numFmtId="0" fontId="35" fillId="0" borderId="0" xfId="0" applyNumberFormat="1" applyFont="1" applyBorder="1" applyAlignment="1">
      <alignment horizontal="left" wrapText="1"/>
    </xf>
    <xf numFmtId="0" fontId="35" fillId="0" borderId="0" xfId="0" applyNumberFormat="1" applyFont="1" applyBorder="1" applyAlignment="1">
      <alignment horizontal="center" vertical="top" wrapText="1"/>
    </xf>
    <xf numFmtId="0" fontId="33" fillId="0" borderId="0" xfId="0" applyFont="1" applyBorder="1"/>
    <xf numFmtId="0" fontId="30" fillId="0" borderId="0" xfId="0" applyNumberFormat="1" applyFont="1" applyBorder="1" applyAlignment="1">
      <alignment horizontal="center" wrapText="1" shrinkToFit="1"/>
    </xf>
    <xf numFmtId="0" fontId="30" fillId="0" borderId="7" xfId="0" applyNumberFormat="1" applyFont="1" applyBorder="1" applyAlignment="1">
      <alignment horizontal="center" wrapText="1" shrinkToFit="1"/>
    </xf>
    <xf numFmtId="0" fontId="34" fillId="0" borderId="10" xfId="0" applyNumberFormat="1" applyFont="1" applyBorder="1" applyAlignment="1">
      <alignment horizontal="center" vertical="center" wrapText="1"/>
    </xf>
    <xf numFmtId="0" fontId="34" fillId="0" borderId="3" xfId="0" applyNumberFormat="1" applyFont="1" applyBorder="1" applyAlignment="1">
      <alignment horizontal="center" vertical="center" wrapText="1"/>
    </xf>
    <xf numFmtId="0" fontId="35" fillId="0" borderId="3" xfId="0" applyNumberFormat="1" applyFont="1" applyBorder="1" applyAlignment="1">
      <alignment horizontal="center" vertical="center" wrapText="1"/>
    </xf>
    <xf numFmtId="0" fontId="34" fillId="0" borderId="2" xfId="0" applyNumberFormat="1" applyFont="1" applyBorder="1" applyAlignment="1">
      <alignment horizontal="center" vertical="center" wrapText="1"/>
    </xf>
    <xf numFmtId="0" fontId="35" fillId="0" borderId="2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/>
    <xf numFmtId="0" fontId="38" fillId="0" borderId="1" xfId="0" applyFont="1" applyBorder="1"/>
    <xf numFmtId="0" fontId="23" fillId="0" borderId="1" xfId="0" applyFont="1" applyBorder="1" applyAlignment="1">
      <alignment wrapText="1"/>
    </xf>
    <xf numFmtId="0" fontId="23" fillId="0" borderId="1" xfId="0" applyFont="1" applyFill="1" applyBorder="1"/>
    <xf numFmtId="0" fontId="23" fillId="0" borderId="1" xfId="0" applyFont="1" applyFill="1" applyBorder="1" applyAlignment="1">
      <alignment wrapText="1"/>
    </xf>
    <xf numFmtId="3" fontId="8" fillId="0" borderId="0" xfId="1" applyNumberFormat="1" applyFont="1" applyFill="1" applyBorder="1" applyAlignment="1" applyProtection="1">
      <alignment horizontal="left" vertical="top" wrapText="1"/>
      <protection locked="0"/>
    </xf>
    <xf numFmtId="2" fontId="1" fillId="0" borderId="0" xfId="2" applyNumberFormat="1" applyFont="1" applyFill="1" applyBorder="1" applyAlignment="1">
      <alignment horizontal="right" vertical="top" wrapText="1"/>
    </xf>
    <xf numFmtId="49" fontId="2" fillId="0" borderId="0" xfId="2" applyNumberFormat="1" applyFont="1" applyFill="1" applyBorder="1" applyAlignment="1">
      <alignment horizontal="left" vertical="top" wrapText="1"/>
    </xf>
    <xf numFmtId="168" fontId="35" fillId="4" borderId="9" xfId="0" applyNumberFormat="1" applyFont="1" applyFill="1" applyBorder="1" applyAlignment="1">
      <alignment horizontal="center" vertical="center"/>
    </xf>
    <xf numFmtId="168" fontId="34" fillId="4" borderId="9" xfId="0" applyNumberFormat="1" applyFont="1" applyFill="1" applyBorder="1" applyAlignment="1">
      <alignment horizontal="center" vertical="center"/>
    </xf>
    <xf numFmtId="168" fontId="34" fillId="0" borderId="12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168" fontId="34" fillId="0" borderId="9" xfId="0" applyNumberFormat="1" applyFont="1" applyBorder="1" applyAlignment="1">
      <alignment horizontal="center" vertical="center"/>
    </xf>
    <xf numFmtId="168" fontId="35" fillId="0" borderId="9" xfId="0" applyNumberFormat="1" applyFont="1" applyBorder="1" applyAlignment="1">
      <alignment horizontal="center" vertical="center"/>
    </xf>
    <xf numFmtId="168" fontId="35" fillId="0" borderId="14" xfId="0" applyNumberFormat="1" applyFont="1" applyBorder="1" applyAlignment="1">
      <alignment horizontal="center" vertical="center"/>
    </xf>
    <xf numFmtId="168" fontId="35" fillId="0" borderId="4" xfId="0" applyNumberFormat="1" applyFont="1" applyBorder="1" applyAlignment="1">
      <alignment horizontal="center" vertical="center"/>
    </xf>
    <xf numFmtId="168" fontId="34" fillId="0" borderId="4" xfId="0" applyNumberFormat="1" applyFont="1" applyBorder="1" applyAlignment="1">
      <alignment horizontal="center" vertical="center"/>
    </xf>
    <xf numFmtId="168" fontId="34" fillId="0" borderId="1" xfId="0" applyNumberFormat="1" applyFont="1" applyBorder="1" applyAlignment="1">
      <alignment horizontal="center" vertical="center"/>
    </xf>
    <xf numFmtId="0" fontId="35" fillId="0" borderId="15" xfId="0" applyNumberFormat="1" applyFont="1" applyBorder="1" applyAlignment="1">
      <alignment horizontal="center" vertical="center"/>
    </xf>
    <xf numFmtId="169" fontId="35" fillId="0" borderId="14" xfId="0" applyNumberFormat="1" applyFont="1" applyBorder="1" applyAlignment="1">
      <alignment horizontal="center" vertical="center"/>
    </xf>
    <xf numFmtId="2" fontId="39" fillId="0" borderId="1" xfId="0" applyNumberFormat="1" applyFont="1" applyBorder="1" applyAlignment="1">
      <alignment horizontal="center"/>
    </xf>
    <xf numFmtId="170" fontId="35" fillId="0" borderId="14" xfId="0" applyNumberFormat="1" applyFont="1" applyBorder="1" applyAlignment="1">
      <alignment horizontal="center" vertical="center"/>
    </xf>
    <xf numFmtId="4" fontId="32" fillId="0" borderId="0" xfId="0" applyNumberFormat="1" applyFont="1" applyBorder="1" applyAlignment="1">
      <alignment horizontal="center" vertical="center"/>
    </xf>
    <xf numFmtId="0" fontId="34" fillId="0" borderId="20" xfId="0" applyNumberFormat="1" applyFont="1" applyBorder="1" applyAlignment="1">
      <alignment horizontal="center" vertical="center" wrapText="1"/>
    </xf>
    <xf numFmtId="168" fontId="34" fillId="0" borderId="19" xfId="0" applyNumberFormat="1" applyFont="1" applyBorder="1" applyAlignment="1">
      <alignment horizontal="center" vertical="center"/>
    </xf>
    <xf numFmtId="4" fontId="35" fillId="0" borderId="4" xfId="0" applyNumberFormat="1" applyFont="1" applyBorder="1" applyAlignment="1">
      <alignment horizontal="center" vertical="center"/>
    </xf>
    <xf numFmtId="49" fontId="35" fillId="0" borderId="2" xfId="0" applyNumberFormat="1" applyFont="1" applyBorder="1" applyAlignment="1">
      <alignment horizontal="center" vertical="center" wrapText="1"/>
    </xf>
    <xf numFmtId="170" fontId="35" fillId="0" borderId="1" xfId="0" applyNumberFormat="1" applyFont="1" applyBorder="1" applyAlignment="1">
      <alignment horizontal="center" vertical="center"/>
    </xf>
    <xf numFmtId="0" fontId="33" fillId="0" borderId="21" xfId="0" applyFont="1" applyBorder="1"/>
    <xf numFmtId="168" fontId="35" fillId="0" borderId="1" xfId="0" applyNumberFormat="1" applyFont="1" applyBorder="1" applyAlignment="1">
      <alignment horizontal="center" vertical="center"/>
    </xf>
    <xf numFmtId="169" fontId="35" fillId="0" borderId="1" xfId="0" applyNumberFormat="1" applyFont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4" fillId="0" borderId="2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 wrapText="1"/>
    </xf>
    <xf numFmtId="4" fontId="25" fillId="0" borderId="1" xfId="0" applyNumberFormat="1" applyFont="1" applyFill="1" applyBorder="1" applyAlignment="1">
      <alignment horizontal="right" vertical="top"/>
    </xf>
    <xf numFmtId="4" fontId="25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wrapText="1"/>
    </xf>
    <xf numFmtId="4" fontId="2" fillId="0" borderId="1" xfId="2" applyNumberFormat="1" applyFont="1" applyFill="1" applyBorder="1" applyAlignment="1">
      <alignment horizontal="right" vertical="top" wrapText="1"/>
    </xf>
    <xf numFmtId="4" fontId="38" fillId="0" borderId="1" xfId="0" applyNumberFormat="1" applyFont="1" applyBorder="1"/>
    <xf numFmtId="4" fontId="23" fillId="0" borderId="1" xfId="0" applyNumberFormat="1" applyFont="1" applyBorder="1"/>
    <xf numFmtId="4" fontId="1" fillId="0" borderId="1" xfId="2" applyNumberFormat="1" applyFont="1" applyFill="1" applyBorder="1" applyAlignment="1">
      <alignment horizontal="right" vertical="top" wrapText="1"/>
    </xf>
    <xf numFmtId="0" fontId="32" fillId="0" borderId="7" xfId="0" applyNumberFormat="1" applyFont="1" applyBorder="1" applyAlignment="1">
      <alignment horizontal="center" wrapText="1" shrinkToFit="1"/>
    </xf>
    <xf numFmtId="0" fontId="35" fillId="0" borderId="0" xfId="0" applyNumberFormat="1" applyFont="1" applyBorder="1" applyAlignment="1">
      <alignment horizontal="center" wrapText="1"/>
    </xf>
    <xf numFmtId="0" fontId="34" fillId="0" borderId="37" xfId="0" applyNumberFormat="1" applyFont="1" applyBorder="1" applyAlignment="1">
      <alignment horizontal="left" vertical="center" wrapText="1"/>
    </xf>
    <xf numFmtId="0" fontId="34" fillId="0" borderId="38" xfId="0" applyNumberFormat="1" applyFont="1" applyBorder="1" applyAlignment="1">
      <alignment horizontal="left" vertical="center" wrapText="1"/>
    </xf>
    <xf numFmtId="0" fontId="34" fillId="0" borderId="12" xfId="0" applyNumberFormat="1" applyFont="1" applyBorder="1" applyAlignment="1">
      <alignment horizontal="left" vertical="center" wrapText="1"/>
    </xf>
    <xf numFmtId="0" fontId="32" fillId="0" borderId="0" xfId="0" applyFont="1" applyBorder="1" applyAlignment="1"/>
    <xf numFmtId="0" fontId="35" fillId="0" borderId="0" xfId="0" applyNumberFormat="1" applyFont="1" applyBorder="1" applyAlignment="1">
      <alignment horizontal="left"/>
    </xf>
    <xf numFmtId="0" fontId="35" fillId="0" borderId="0" xfId="0" applyNumberFormat="1" applyFont="1" applyBorder="1" applyAlignment="1"/>
    <xf numFmtId="0" fontId="35" fillId="0" borderId="0" xfId="0" applyNumberFormat="1" applyFont="1" applyBorder="1" applyAlignment="1">
      <alignment horizontal="center" vertical="top"/>
    </xf>
    <xf numFmtId="0" fontId="35" fillId="0" borderId="0" xfId="0" applyNumberFormat="1" applyFont="1" applyBorder="1" applyAlignment="1">
      <alignment horizontal="center" vertical="top" wrapText="1"/>
    </xf>
    <xf numFmtId="49" fontId="35" fillId="0" borderId="25" xfId="0" applyNumberFormat="1" applyFont="1" applyBorder="1" applyAlignment="1">
      <alignment horizontal="center" vertical="center"/>
    </xf>
    <xf numFmtId="49" fontId="35" fillId="0" borderId="26" xfId="0" applyNumberFormat="1" applyFont="1" applyBorder="1" applyAlignment="1">
      <alignment horizontal="center" vertical="center"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2" xfId="0" applyNumberFormat="1" applyFont="1" applyBorder="1" applyAlignment="1">
      <alignment horizontal="left" vertical="center" wrapText="1"/>
    </xf>
    <xf numFmtId="0" fontId="35" fillId="0" borderId="9" xfId="0" applyNumberFormat="1" applyFont="1" applyBorder="1" applyAlignment="1">
      <alignment horizontal="left" vertical="center" wrapText="1"/>
    </xf>
    <xf numFmtId="49" fontId="34" fillId="0" borderId="36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34" fillId="0" borderId="25" xfId="0" applyNumberFormat="1" applyFont="1" applyBorder="1" applyAlignment="1">
      <alignment horizontal="center" vertical="center"/>
    </xf>
    <xf numFmtId="49" fontId="34" fillId="0" borderId="26" xfId="0" applyNumberFormat="1" applyFont="1" applyBorder="1" applyAlignment="1">
      <alignment horizontal="center" vertical="center"/>
    </xf>
    <xf numFmtId="0" fontId="34" fillId="0" borderId="24" xfId="0" applyNumberFormat="1" applyFont="1" applyBorder="1" applyAlignment="1">
      <alignment horizontal="left" vertical="center" wrapText="1"/>
    </xf>
    <xf numFmtId="0" fontId="34" fillId="0" borderId="22" xfId="0" applyNumberFormat="1" applyFont="1" applyBorder="1" applyAlignment="1">
      <alignment horizontal="left" vertical="center" wrapText="1"/>
    </xf>
    <xf numFmtId="0" fontId="34" fillId="0" borderId="9" xfId="0" applyNumberFormat="1" applyFont="1" applyBorder="1" applyAlignment="1">
      <alignment horizontal="left" vertical="center" wrapText="1"/>
    </xf>
    <xf numFmtId="49" fontId="34" fillId="0" borderId="8" xfId="0" applyNumberFormat="1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49" fontId="34" fillId="0" borderId="24" xfId="0" applyNumberFormat="1" applyFont="1" applyBorder="1" applyAlignment="1">
      <alignment horizontal="left" vertical="center" wrapText="1"/>
    </xf>
    <xf numFmtId="49" fontId="28" fillId="0" borderId="22" xfId="0" applyNumberFormat="1" applyFont="1" applyBorder="1" applyAlignment="1">
      <alignment horizontal="left" vertical="center" wrapText="1"/>
    </xf>
    <xf numFmtId="49" fontId="28" fillId="0" borderId="9" xfId="0" applyNumberFormat="1" applyFont="1" applyBorder="1" applyAlignment="1">
      <alignment horizontal="left" vertical="center" wrapText="1"/>
    </xf>
    <xf numFmtId="49" fontId="35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35" fillId="0" borderId="24" xfId="0" applyNumberFormat="1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9" fontId="35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0" fillId="0" borderId="24" xfId="0" applyNumberFormat="1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49" fontId="34" fillId="0" borderId="23" xfId="0" applyNumberFormat="1" applyFont="1" applyBorder="1" applyAlignment="1">
      <alignment horizontal="center" vertical="center"/>
    </xf>
    <xf numFmtId="49" fontId="34" fillId="0" borderId="16" xfId="0" applyNumberFormat="1" applyFont="1" applyBorder="1" applyAlignment="1">
      <alignment horizontal="center" vertical="center"/>
    </xf>
    <xf numFmtId="0" fontId="34" fillId="0" borderId="17" xfId="0" applyNumberFormat="1" applyFont="1" applyBorder="1" applyAlignment="1">
      <alignment horizontal="left" vertical="center" wrapText="1"/>
    </xf>
    <xf numFmtId="0" fontId="34" fillId="0" borderId="18" xfId="0" applyNumberFormat="1" applyFont="1" applyBorder="1" applyAlignment="1">
      <alignment horizontal="left" vertical="center" wrapText="1"/>
    </xf>
    <xf numFmtId="0" fontId="34" fillId="0" borderId="19" xfId="0" applyNumberFormat="1" applyFont="1" applyBorder="1" applyAlignment="1">
      <alignment horizontal="left" vertical="center" wrapText="1"/>
    </xf>
    <xf numFmtId="0" fontId="32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/>
    <xf numFmtId="0" fontId="31" fillId="0" borderId="0" xfId="0" applyNumberFormat="1" applyFont="1" applyBorder="1" applyAlignment="1">
      <alignment horizontal="center" vertical="top" wrapText="1"/>
    </xf>
    <xf numFmtId="0" fontId="34" fillId="0" borderId="27" xfId="0" applyNumberFormat="1" applyFont="1" applyBorder="1" applyAlignment="1">
      <alignment horizontal="center" vertical="center" wrapText="1"/>
    </xf>
    <xf numFmtId="0" fontId="34" fillId="0" borderId="28" xfId="0" applyNumberFormat="1" applyFont="1" applyBorder="1" applyAlignment="1">
      <alignment horizontal="center" vertical="center" wrapText="1"/>
    </xf>
    <xf numFmtId="49" fontId="34" fillId="0" borderId="29" xfId="0" applyNumberFormat="1" applyFont="1" applyBorder="1" applyAlignment="1">
      <alignment horizontal="center" vertical="center" wrapText="1"/>
    </xf>
    <xf numFmtId="49" fontId="34" fillId="0" borderId="30" xfId="0" applyNumberFormat="1" applyFont="1" applyBorder="1" applyAlignment="1">
      <alignment horizontal="center" vertical="center" wrapText="1"/>
    </xf>
    <xf numFmtId="49" fontId="34" fillId="0" borderId="31" xfId="0" applyNumberFormat="1" applyFont="1" applyBorder="1" applyAlignment="1">
      <alignment horizontal="center" vertical="center" wrapText="1"/>
    </xf>
    <xf numFmtId="49" fontId="34" fillId="0" borderId="32" xfId="0" applyNumberFormat="1" applyFont="1" applyBorder="1" applyAlignment="1">
      <alignment horizontal="center" vertical="center" wrapText="1"/>
    </xf>
    <xf numFmtId="0" fontId="34" fillId="0" borderId="33" xfId="0" applyNumberFormat="1" applyFont="1" applyBorder="1" applyAlignment="1">
      <alignment horizontal="center" vertical="center"/>
    </xf>
    <xf numFmtId="0" fontId="34" fillId="0" borderId="34" xfId="0" applyNumberFormat="1" applyFont="1" applyBorder="1" applyAlignment="1">
      <alignment horizontal="center" vertical="center"/>
    </xf>
    <xf numFmtId="0" fontId="34" fillId="0" borderId="30" xfId="0" applyNumberFormat="1" applyFont="1" applyBorder="1" applyAlignment="1">
      <alignment horizontal="center" vertical="center"/>
    </xf>
    <xf numFmtId="0" fontId="34" fillId="0" borderId="35" xfId="0" applyNumberFormat="1" applyFont="1" applyBorder="1" applyAlignment="1">
      <alignment horizontal="center" vertical="center"/>
    </xf>
    <xf numFmtId="0" fontId="34" fillId="0" borderId="7" xfId="0" applyNumberFormat="1" applyFont="1" applyBorder="1" applyAlignment="1">
      <alignment horizontal="center" vertical="center"/>
    </xf>
    <xf numFmtId="0" fontId="34" fillId="0" borderId="32" xfId="0" applyNumberFormat="1" applyFont="1" applyBorder="1" applyAlignment="1">
      <alignment horizontal="center" vertical="center"/>
    </xf>
    <xf numFmtId="49" fontId="35" fillId="0" borderId="41" xfId="0" applyNumberFormat="1" applyFont="1" applyBorder="1" applyAlignment="1">
      <alignment vertical="center" wrapText="1"/>
    </xf>
    <xf numFmtId="49" fontId="0" fillId="0" borderId="42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35" fillId="0" borderId="39" xfId="0" applyNumberFormat="1" applyFont="1" applyBorder="1" applyAlignment="1">
      <alignment vertical="center" wrapText="1"/>
    </xf>
    <xf numFmtId="0" fontId="35" fillId="0" borderId="1" xfId="0" applyNumberFormat="1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35" fillId="0" borderId="39" xfId="0" applyNumberFormat="1" applyFont="1" applyBorder="1" applyAlignment="1">
      <alignment vertical="center" wrapText="1"/>
    </xf>
    <xf numFmtId="49" fontId="35" fillId="0" borderId="1" xfId="0" applyNumberFormat="1" applyFont="1" applyBorder="1" applyAlignment="1">
      <alignment horizontal="center" vertical="center"/>
    </xf>
    <xf numFmtId="0" fontId="34" fillId="0" borderId="43" xfId="0" applyNumberFormat="1" applyFont="1" applyBorder="1" applyAlignment="1">
      <alignment horizontal="center" vertical="center" wrapText="1"/>
    </xf>
    <xf numFmtId="0" fontId="37" fillId="0" borderId="44" xfId="0" applyNumberFormat="1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wrapText="1"/>
    </xf>
    <xf numFmtId="0" fontId="34" fillId="0" borderId="48" xfId="0" applyNumberFormat="1" applyFont="1" applyBorder="1" applyAlignment="1">
      <alignment horizontal="left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left" wrapText="1"/>
    </xf>
    <xf numFmtId="0" fontId="35" fillId="0" borderId="7" xfId="0" applyNumberFormat="1" applyFont="1" applyBorder="1" applyAlignment="1">
      <alignment horizontal="right"/>
    </xf>
    <xf numFmtId="0" fontId="34" fillId="0" borderId="45" xfId="0" applyNumberFormat="1" applyFont="1" applyBorder="1" applyAlignment="1">
      <alignment horizontal="center" vertical="center" wrapText="1"/>
    </xf>
    <xf numFmtId="0" fontId="37" fillId="0" borderId="46" xfId="0" applyNumberFormat="1" applyFont="1" applyBorder="1" applyAlignment="1">
      <alignment horizontal="center" vertical="center" wrapText="1"/>
    </xf>
    <xf numFmtId="0" fontId="37" fillId="0" borderId="47" xfId="0" applyNumberFormat="1" applyFont="1" applyBorder="1" applyAlignment="1">
      <alignment horizontal="center" vertical="center" wrapText="1"/>
    </xf>
    <xf numFmtId="0" fontId="35" fillId="0" borderId="48" xfId="0" applyNumberFormat="1" applyFont="1" applyBorder="1" applyAlignment="1">
      <alignment vertical="center" wrapText="1"/>
    </xf>
    <xf numFmtId="0" fontId="34" fillId="0" borderId="4" xfId="0" applyNumberFormat="1" applyFont="1" applyBorder="1" applyAlignment="1">
      <alignment horizontal="center" vertical="center"/>
    </xf>
    <xf numFmtId="0" fontId="34" fillId="0" borderId="39" xfId="0" applyNumberFormat="1" applyFont="1" applyBorder="1" applyAlignment="1">
      <alignment vertical="center" wrapText="1"/>
    </xf>
    <xf numFmtId="0" fontId="34" fillId="0" borderId="1" xfId="0" applyNumberFormat="1" applyFont="1" applyBorder="1" applyAlignment="1">
      <alignment horizontal="center" vertical="center"/>
    </xf>
    <xf numFmtId="0" fontId="35" fillId="0" borderId="4" xfId="0" applyNumberFormat="1" applyFont="1" applyBorder="1" applyAlignment="1">
      <alignment horizontal="center" vertical="center"/>
    </xf>
    <xf numFmtId="0" fontId="35" fillId="0" borderId="41" xfId="0" applyNumberFormat="1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5" fillId="0" borderId="40" xfId="0" applyNumberFormat="1" applyFont="1" applyBorder="1" applyAlignment="1">
      <alignment horizontal="left" vertical="center" wrapText="1"/>
    </xf>
    <xf numFmtId="0" fontId="35" fillId="0" borderId="15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35" fillId="0" borderId="2" xfId="0" applyNumberFormat="1" applyFont="1" applyBorder="1" applyAlignment="1">
      <alignment horizontal="center" vertical="center"/>
    </xf>
    <xf numFmtId="49" fontId="35" fillId="0" borderId="2" xfId="0" applyNumberFormat="1" applyFont="1" applyBorder="1" applyAlignment="1">
      <alignment horizontal="center" vertical="center"/>
    </xf>
    <xf numFmtId="0" fontId="34" fillId="0" borderId="47" xfId="0" applyNumberFormat="1" applyFont="1" applyBorder="1" applyAlignment="1">
      <alignment horizontal="center" vertical="center" wrapText="1"/>
    </xf>
    <xf numFmtId="0" fontId="34" fillId="0" borderId="14" xfId="0" applyNumberFormat="1" applyFont="1" applyBorder="1" applyAlignment="1">
      <alignment horizontal="center" vertical="center"/>
    </xf>
    <xf numFmtId="0" fontId="34" fillId="0" borderId="2" xfId="0" applyNumberFormat="1" applyFont="1" applyBorder="1" applyAlignment="1">
      <alignment horizontal="center" vertical="center"/>
    </xf>
    <xf numFmtId="0" fontId="34" fillId="0" borderId="48" xfId="0" applyNumberFormat="1" applyFont="1" applyBorder="1" applyAlignment="1">
      <alignment vertical="center" wrapText="1"/>
    </xf>
    <xf numFmtId="0" fontId="30" fillId="0" borderId="0" xfId="0" applyNumberFormat="1" applyFont="1" applyBorder="1" applyAlignment="1">
      <alignment horizontal="center" wrapText="1" shrinkToFit="1"/>
    </xf>
    <xf numFmtId="49" fontId="35" fillId="0" borderId="41" xfId="0" applyNumberFormat="1" applyFont="1" applyBorder="1" applyAlignment="1">
      <alignment horizontal="left" vertical="center" wrapText="1"/>
    </xf>
    <xf numFmtId="49" fontId="35" fillId="0" borderId="42" xfId="0" applyNumberFormat="1" applyFont="1" applyBorder="1" applyAlignment="1">
      <alignment horizontal="left" vertical="center" wrapText="1"/>
    </xf>
    <xf numFmtId="49" fontId="35" fillId="0" borderId="2" xfId="0" applyNumberFormat="1" applyFont="1" applyBorder="1" applyAlignment="1">
      <alignment horizontal="left" vertical="center" wrapText="1"/>
    </xf>
    <xf numFmtId="49" fontId="35" fillId="0" borderId="1" xfId="0" applyNumberFormat="1" applyFont="1" applyBorder="1" applyAlignment="1"/>
    <xf numFmtId="49" fontId="0" fillId="0" borderId="1" xfId="0" applyNumberFormat="1" applyBorder="1" applyAlignment="1"/>
    <xf numFmtId="49" fontId="39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39" fillId="0" borderId="14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34" fillId="0" borderId="49" xfId="0" applyNumberFormat="1" applyFont="1" applyBorder="1" applyAlignment="1">
      <alignment horizontal="center" vertical="center"/>
    </xf>
    <xf numFmtId="0" fontId="34" fillId="0" borderId="50" xfId="0" applyNumberFormat="1" applyFont="1" applyBorder="1" applyAlignment="1">
      <alignment horizontal="center" vertical="center"/>
    </xf>
    <xf numFmtId="0" fontId="34" fillId="0" borderId="29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6" fillId="0" borderId="0" xfId="0" applyNumberFormat="1" applyFont="1" applyBorder="1" applyAlignment="1">
      <alignment horizontal="left" wrapText="1"/>
    </xf>
    <xf numFmtId="0" fontId="0" fillId="0" borderId="44" xfId="0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3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0" xfId="0" applyFont="1" applyAlignment="1"/>
    <xf numFmtId="49" fontId="21" fillId="0" borderId="5" xfId="0" applyNumberFormat="1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164" fontId="18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right"/>
    </xf>
    <xf numFmtId="0" fontId="0" fillId="0" borderId="0" xfId="0" applyFill="1" applyAlignment="1"/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left" vertical="top" wrapText="1"/>
    </xf>
    <xf numFmtId="49" fontId="7" fillId="0" borderId="6" xfId="0" applyNumberFormat="1" applyFont="1" applyFill="1" applyBorder="1" applyAlignment="1">
      <alignment horizontal="left" vertical="top" wrapText="1"/>
    </xf>
    <xf numFmtId="49" fontId="7" fillId="0" borderId="4" xfId="0" applyNumberFormat="1" applyFont="1" applyFill="1" applyBorder="1" applyAlignment="1">
      <alignment horizontal="left" vertical="top" wrapText="1"/>
    </xf>
    <xf numFmtId="3" fontId="8" fillId="0" borderId="0" xfId="1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164" fontId="3" fillId="0" borderId="0" xfId="2" applyNumberFormat="1" applyFont="1" applyFill="1" applyBorder="1" applyAlignment="1">
      <alignment horizontal="left" vertical="top" wrapText="1"/>
    </xf>
    <xf numFmtId="0" fontId="28" fillId="0" borderId="0" xfId="0" applyFont="1" applyAlignment="1">
      <alignment vertical="top" wrapText="1"/>
    </xf>
    <xf numFmtId="164" fontId="16" fillId="0" borderId="0" xfId="2" applyNumberFormat="1" applyFont="1" applyFill="1" applyBorder="1" applyAlignment="1">
      <alignment wrapText="1"/>
    </xf>
    <xf numFmtId="164" fontId="18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 applyProtection="1">
      <alignment horizontal="left" vertical="top" wrapText="1"/>
      <protection locked="0"/>
    </xf>
  </cellXfs>
  <cellStyles count="15">
    <cellStyle name="Денежный 2" xfId="1"/>
    <cellStyle name="Обычный" xfId="0" builtinId="0"/>
    <cellStyle name="Обычный 2" xfId="2"/>
    <cellStyle name="Обычный 2 13" xfId="3"/>
    <cellStyle name="Обычный 2 2" xfId="4"/>
    <cellStyle name="Обычный 2 3" xfId="5"/>
    <cellStyle name="Обычный 3" xfId="6"/>
    <cellStyle name="Обычный 3 10" xfId="7"/>
    <cellStyle name="Обычный 4" xfId="8"/>
    <cellStyle name="Стиль 1" xfId="9"/>
    <cellStyle name="Стиль 2" xfId="10"/>
    <cellStyle name="Стиль 3" xfId="11"/>
    <cellStyle name="Стиль 4" xfId="12"/>
    <cellStyle name="Стиль 5" xfId="13"/>
    <cellStyle name="Стиль 6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topLeftCell="A6" workbookViewId="0">
      <selection activeCell="D23" sqref="D23:M23"/>
    </sheetView>
  </sheetViews>
  <sheetFormatPr defaultColWidth="9.109375" defaultRowHeight="13.2"/>
  <cols>
    <col min="1" max="1" width="0.44140625" style="135" customWidth="1"/>
    <col min="2" max="2" width="10.6640625" style="135" customWidth="1"/>
    <col min="3" max="3" width="7.33203125" style="135" customWidth="1"/>
    <col min="4" max="4" width="8.33203125" style="135" customWidth="1"/>
    <col min="5" max="5" width="5.44140625" style="135" customWidth="1"/>
    <col min="6" max="6" width="3.109375" style="135" customWidth="1"/>
    <col min="7" max="7" width="4.109375" style="135" customWidth="1"/>
    <col min="8" max="8" width="3.33203125" style="135" customWidth="1"/>
    <col min="9" max="9" width="4.109375" style="135" customWidth="1"/>
    <col min="10" max="10" width="1.109375" style="135" customWidth="1"/>
    <col min="11" max="11" width="6.6640625" style="135" customWidth="1"/>
    <col min="12" max="12" width="1.109375" style="135" customWidth="1"/>
    <col min="13" max="13" width="0.6640625" style="135" customWidth="1"/>
    <col min="14" max="14" width="11.88671875" style="141" customWidth="1"/>
    <col min="15" max="15" width="11.44140625" style="135" customWidth="1"/>
    <col min="16" max="16" width="11.109375" style="135" customWidth="1"/>
    <col min="17" max="16384" width="9.109375" style="135"/>
  </cols>
  <sheetData>
    <row r="1" spans="1:16">
      <c r="A1" s="250" t="s">
        <v>327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6" ht="45.75" customHeight="1">
      <c r="A2" s="252" t="s">
        <v>348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16" ht="13.8" thickBot="1">
      <c r="A3" s="136"/>
      <c r="B3" s="136"/>
      <c r="C3" s="136"/>
      <c r="D3" s="136"/>
      <c r="E3" s="136"/>
      <c r="F3" s="251"/>
      <c r="G3" s="251"/>
      <c r="H3" s="251"/>
      <c r="I3" s="251"/>
      <c r="J3" s="251"/>
      <c r="K3" s="251"/>
      <c r="L3" s="251"/>
      <c r="M3" s="251"/>
      <c r="N3" s="176"/>
      <c r="P3" s="135" t="s">
        <v>349</v>
      </c>
    </row>
    <row r="4" spans="1:16">
      <c r="B4" s="255" t="s">
        <v>278</v>
      </c>
      <c r="C4" s="256"/>
      <c r="D4" s="259" t="s">
        <v>279</v>
      </c>
      <c r="E4" s="260"/>
      <c r="F4" s="260"/>
      <c r="G4" s="260"/>
      <c r="H4" s="260"/>
      <c r="I4" s="260"/>
      <c r="J4" s="260"/>
      <c r="K4" s="260"/>
      <c r="L4" s="261"/>
      <c r="M4" s="261"/>
      <c r="N4" s="220">
        <v>2023</v>
      </c>
      <c r="O4" s="220">
        <v>2024</v>
      </c>
      <c r="P4" s="220">
        <v>2025</v>
      </c>
    </row>
    <row r="5" spans="1:16" ht="21" customHeight="1" thickBot="1">
      <c r="B5" s="257"/>
      <c r="C5" s="258"/>
      <c r="D5" s="262"/>
      <c r="E5" s="263"/>
      <c r="F5" s="263"/>
      <c r="G5" s="263"/>
      <c r="H5" s="263"/>
      <c r="I5" s="263"/>
      <c r="J5" s="263"/>
      <c r="K5" s="263"/>
      <c r="L5" s="264"/>
      <c r="M5" s="264"/>
      <c r="N5" s="221"/>
      <c r="O5" s="221"/>
      <c r="P5" s="221"/>
    </row>
    <row r="6" spans="1:16" ht="15" customHeight="1" thickBot="1">
      <c r="B6" s="253">
        <v>1</v>
      </c>
      <c r="C6" s="254"/>
      <c r="D6" s="254">
        <v>2</v>
      </c>
      <c r="E6" s="254"/>
      <c r="F6" s="254"/>
      <c r="G6" s="254"/>
      <c r="H6" s="254"/>
      <c r="I6" s="254"/>
      <c r="J6" s="254"/>
      <c r="K6" s="254"/>
      <c r="L6" s="254"/>
      <c r="M6" s="254"/>
      <c r="N6" s="177">
        <v>3</v>
      </c>
      <c r="O6" s="177">
        <v>4</v>
      </c>
      <c r="P6" s="177">
        <v>5</v>
      </c>
    </row>
    <row r="7" spans="1:16" ht="15" customHeight="1">
      <c r="B7" s="245" t="s">
        <v>234</v>
      </c>
      <c r="C7" s="246"/>
      <c r="D7" s="247" t="s">
        <v>235</v>
      </c>
      <c r="E7" s="248"/>
      <c r="F7" s="248"/>
      <c r="G7" s="248"/>
      <c r="H7" s="248"/>
      <c r="I7" s="248"/>
      <c r="J7" s="248"/>
      <c r="K7" s="248"/>
      <c r="L7" s="249"/>
      <c r="M7" s="249"/>
      <c r="N7" s="178">
        <f>N8+N11+N13</f>
        <v>6167000</v>
      </c>
      <c r="O7" s="178">
        <f>O8+O11+O13</f>
        <v>6269900</v>
      </c>
      <c r="P7" s="178">
        <f>P8+P11+P13</f>
        <v>6484000</v>
      </c>
    </row>
    <row r="8" spans="1:16" ht="15" customHeight="1">
      <c r="B8" s="222" t="s">
        <v>236</v>
      </c>
      <c r="C8" s="223"/>
      <c r="D8" s="224" t="s">
        <v>3</v>
      </c>
      <c r="E8" s="225"/>
      <c r="F8" s="225"/>
      <c r="G8" s="225"/>
      <c r="H8" s="225"/>
      <c r="I8" s="225"/>
      <c r="J8" s="225"/>
      <c r="K8" s="225"/>
      <c r="L8" s="226"/>
      <c r="M8" s="226"/>
      <c r="N8" s="166">
        <f>N9</f>
        <v>2139200</v>
      </c>
      <c r="O8" s="166">
        <f>O9</f>
        <v>2236100</v>
      </c>
      <c r="P8" s="166">
        <f>P9</f>
        <v>2328600</v>
      </c>
    </row>
    <row r="9" spans="1:16" ht="45.75" customHeight="1">
      <c r="B9" s="215" t="s">
        <v>237</v>
      </c>
      <c r="C9" s="216"/>
      <c r="D9" s="217" t="s">
        <v>238</v>
      </c>
      <c r="E9" s="218"/>
      <c r="F9" s="218"/>
      <c r="G9" s="218"/>
      <c r="H9" s="218"/>
      <c r="I9" s="218"/>
      <c r="J9" s="218"/>
      <c r="K9" s="218"/>
      <c r="L9" s="219"/>
      <c r="M9" s="219"/>
      <c r="N9" s="167">
        <v>2139200</v>
      </c>
      <c r="O9" s="167">
        <v>2236100</v>
      </c>
      <c r="P9" s="167">
        <v>2328600</v>
      </c>
    </row>
    <row r="10" spans="1:16" ht="15" hidden="1" customHeight="1">
      <c r="B10" s="222" t="s">
        <v>239</v>
      </c>
      <c r="C10" s="223"/>
      <c r="D10" s="224" t="s">
        <v>240</v>
      </c>
      <c r="E10" s="225"/>
      <c r="F10" s="225"/>
      <c r="G10" s="225"/>
      <c r="H10" s="225"/>
      <c r="I10" s="225"/>
      <c r="J10" s="225"/>
      <c r="K10" s="225"/>
      <c r="L10" s="226"/>
      <c r="M10" s="226"/>
      <c r="N10" s="166"/>
    </row>
    <row r="11" spans="1:16">
      <c r="B11" s="222" t="s">
        <v>241</v>
      </c>
      <c r="C11" s="223"/>
      <c r="D11" s="224" t="s">
        <v>21</v>
      </c>
      <c r="E11" s="225"/>
      <c r="F11" s="225"/>
      <c r="G11" s="225"/>
      <c r="H11" s="225"/>
      <c r="I11" s="225"/>
      <c r="J11" s="225"/>
      <c r="K11" s="225"/>
      <c r="L11" s="226"/>
      <c r="M11" s="226"/>
      <c r="N11" s="166">
        <f>N12</f>
        <v>0</v>
      </c>
      <c r="O11" s="166">
        <f>O12</f>
        <v>6000</v>
      </c>
      <c r="P11" s="166">
        <f>P12</f>
        <v>100000</v>
      </c>
    </row>
    <row r="12" spans="1:16">
      <c r="B12" s="215" t="s">
        <v>242</v>
      </c>
      <c r="C12" s="216"/>
      <c r="D12" s="217" t="s">
        <v>21</v>
      </c>
      <c r="E12" s="218"/>
      <c r="F12" s="218"/>
      <c r="G12" s="218"/>
      <c r="H12" s="218"/>
      <c r="I12" s="218"/>
      <c r="J12" s="218"/>
      <c r="K12" s="218"/>
      <c r="L12" s="219"/>
      <c r="M12" s="219"/>
      <c r="N12" s="167"/>
      <c r="O12" s="167">
        <v>6000</v>
      </c>
      <c r="P12" s="167">
        <v>100000</v>
      </c>
    </row>
    <row r="13" spans="1:16" ht="15" customHeight="1">
      <c r="B13" s="222" t="s">
        <v>243</v>
      </c>
      <c r="C13" s="223"/>
      <c r="D13" s="224" t="s">
        <v>244</v>
      </c>
      <c r="E13" s="225"/>
      <c r="F13" s="225"/>
      <c r="G13" s="225"/>
      <c r="H13" s="225"/>
      <c r="I13" s="225"/>
      <c r="J13" s="225"/>
      <c r="K13" s="225"/>
      <c r="L13" s="226"/>
      <c r="M13" s="226"/>
      <c r="N13" s="166">
        <f>N14+N15+N16</f>
        <v>4027800</v>
      </c>
      <c r="O13" s="166">
        <f>O14+O15+O16</f>
        <v>4027800</v>
      </c>
      <c r="P13" s="166">
        <f>P14+P15+P16</f>
        <v>4055400</v>
      </c>
    </row>
    <row r="14" spans="1:16" ht="23.25" customHeight="1">
      <c r="B14" s="215" t="s">
        <v>245</v>
      </c>
      <c r="C14" s="216"/>
      <c r="D14" s="217" t="s">
        <v>246</v>
      </c>
      <c r="E14" s="218"/>
      <c r="F14" s="218"/>
      <c r="G14" s="218"/>
      <c r="H14" s="218"/>
      <c r="I14" s="218"/>
      <c r="J14" s="218"/>
      <c r="K14" s="218"/>
      <c r="L14" s="219"/>
      <c r="M14" s="219"/>
      <c r="N14" s="167">
        <v>1435200</v>
      </c>
      <c r="O14" s="167">
        <v>1444200</v>
      </c>
      <c r="P14" s="167">
        <v>1453200</v>
      </c>
    </row>
    <row r="15" spans="1:16" ht="23.25" customHeight="1">
      <c r="B15" s="215" t="s">
        <v>247</v>
      </c>
      <c r="C15" s="216"/>
      <c r="D15" s="217" t="s">
        <v>248</v>
      </c>
      <c r="E15" s="218"/>
      <c r="F15" s="218"/>
      <c r="G15" s="218"/>
      <c r="H15" s="218"/>
      <c r="I15" s="218"/>
      <c r="J15" s="218"/>
      <c r="K15" s="218"/>
      <c r="L15" s="219"/>
      <c r="M15" s="219"/>
      <c r="N15" s="167">
        <v>1413000</v>
      </c>
      <c r="O15" s="167">
        <v>1400000</v>
      </c>
      <c r="P15" s="167">
        <v>1400000</v>
      </c>
    </row>
    <row r="16" spans="1:16" ht="23.25" customHeight="1">
      <c r="B16" s="215" t="s">
        <v>249</v>
      </c>
      <c r="C16" s="216"/>
      <c r="D16" s="217" t="s">
        <v>250</v>
      </c>
      <c r="E16" s="218"/>
      <c r="F16" s="218"/>
      <c r="G16" s="218"/>
      <c r="H16" s="218"/>
      <c r="I16" s="218"/>
      <c r="J16" s="218"/>
      <c r="K16" s="218"/>
      <c r="L16" s="219"/>
      <c r="M16" s="219"/>
      <c r="N16" s="167">
        <v>1179600</v>
      </c>
      <c r="O16" s="167">
        <v>1183600</v>
      </c>
      <c r="P16" s="167">
        <v>1202200</v>
      </c>
    </row>
    <row r="17" spans="2:16" ht="15" hidden="1" customHeight="1">
      <c r="B17" s="222" t="s">
        <v>251</v>
      </c>
      <c r="C17" s="223"/>
      <c r="D17" s="224" t="s">
        <v>252</v>
      </c>
      <c r="E17" s="225"/>
      <c r="F17" s="225"/>
      <c r="G17" s="225"/>
      <c r="H17" s="225"/>
      <c r="I17" s="225"/>
      <c r="J17" s="225"/>
      <c r="K17" s="225"/>
      <c r="L17" s="226"/>
      <c r="M17" s="226"/>
      <c r="N17" s="166"/>
    </row>
    <row r="18" spans="2:16" ht="15" hidden="1" customHeight="1">
      <c r="B18" s="215" t="s">
        <v>253</v>
      </c>
      <c r="C18" s="216"/>
      <c r="D18" s="217" t="s">
        <v>254</v>
      </c>
      <c r="E18" s="218"/>
      <c r="F18" s="218"/>
      <c r="G18" s="218"/>
      <c r="H18" s="218"/>
      <c r="I18" s="218"/>
      <c r="J18" s="218"/>
      <c r="K18" s="218"/>
      <c r="L18" s="219"/>
      <c r="M18" s="219"/>
      <c r="N18" s="167"/>
    </row>
    <row r="19" spans="2:16" ht="15" customHeight="1">
      <c r="B19" s="240"/>
      <c r="C19" s="241"/>
      <c r="D19" s="242" t="s">
        <v>280</v>
      </c>
      <c r="E19" s="243"/>
      <c r="F19" s="243"/>
      <c r="G19" s="243"/>
      <c r="H19" s="243"/>
      <c r="I19" s="243"/>
      <c r="J19" s="243"/>
      <c r="K19" s="243"/>
      <c r="L19" s="243"/>
      <c r="M19" s="244"/>
      <c r="N19" s="166">
        <f>N8+N11+N13</f>
        <v>6167000</v>
      </c>
      <c r="O19" s="166">
        <f>O8+O11+O13</f>
        <v>6269900</v>
      </c>
      <c r="P19" s="166">
        <f>P8+P11+P13</f>
        <v>6484000</v>
      </c>
    </row>
    <row r="20" spans="2:16" ht="26.25" customHeight="1">
      <c r="B20" s="222" t="s">
        <v>255</v>
      </c>
      <c r="C20" s="223"/>
      <c r="D20" s="224" t="s">
        <v>25</v>
      </c>
      <c r="E20" s="225"/>
      <c r="F20" s="225"/>
      <c r="G20" s="225"/>
      <c r="H20" s="225"/>
      <c r="I20" s="225"/>
      <c r="J20" s="225"/>
      <c r="K20" s="225"/>
      <c r="L20" s="226"/>
      <c r="M20" s="226"/>
      <c r="N20" s="166">
        <f>N21</f>
        <v>23557881.939999998</v>
      </c>
      <c r="O20" s="166">
        <f>O21</f>
        <v>5395900</v>
      </c>
      <c r="P20" s="166">
        <f>P21</f>
        <v>5207300</v>
      </c>
    </row>
    <row r="21" spans="2:16" ht="39.75" customHeight="1">
      <c r="B21" s="222" t="s">
        <v>256</v>
      </c>
      <c r="C21" s="223"/>
      <c r="D21" s="224" t="s">
        <v>257</v>
      </c>
      <c r="E21" s="225"/>
      <c r="F21" s="225"/>
      <c r="G21" s="225"/>
      <c r="H21" s="225"/>
      <c r="I21" s="225"/>
      <c r="J21" s="225"/>
      <c r="K21" s="225"/>
      <c r="L21" s="226"/>
      <c r="M21" s="226"/>
      <c r="N21" s="166">
        <f>N22+N24+N27+N29</f>
        <v>23557881.939999998</v>
      </c>
      <c r="O21" s="166">
        <f>O22+O24+O27+O29</f>
        <v>5395900</v>
      </c>
      <c r="P21" s="166">
        <f>P22+P24+P27+P29</f>
        <v>5207300</v>
      </c>
    </row>
    <row r="22" spans="2:16" ht="23.25" customHeight="1">
      <c r="B22" s="222" t="s">
        <v>258</v>
      </c>
      <c r="C22" s="223"/>
      <c r="D22" s="224" t="s">
        <v>259</v>
      </c>
      <c r="E22" s="225"/>
      <c r="F22" s="225"/>
      <c r="G22" s="225"/>
      <c r="H22" s="225"/>
      <c r="I22" s="225"/>
      <c r="J22" s="225"/>
      <c r="K22" s="225"/>
      <c r="L22" s="226"/>
      <c r="M22" s="226"/>
      <c r="N22" s="166">
        <f>N23</f>
        <v>8494800</v>
      </c>
      <c r="O22" s="166">
        <f>O23</f>
        <v>1266900</v>
      </c>
      <c r="P22" s="166">
        <f>P23</f>
        <v>1052800</v>
      </c>
    </row>
    <row r="23" spans="2:16" ht="23.25" customHeight="1">
      <c r="B23" s="215" t="s">
        <v>260</v>
      </c>
      <c r="C23" s="216"/>
      <c r="D23" s="217" t="s">
        <v>261</v>
      </c>
      <c r="E23" s="218"/>
      <c r="F23" s="218"/>
      <c r="G23" s="218"/>
      <c r="H23" s="218"/>
      <c r="I23" s="218"/>
      <c r="J23" s="218"/>
      <c r="K23" s="218"/>
      <c r="L23" s="219"/>
      <c r="M23" s="219"/>
      <c r="N23" s="162">
        <v>8494800</v>
      </c>
      <c r="O23" s="162">
        <v>1266900</v>
      </c>
      <c r="P23" s="162">
        <v>1052800</v>
      </c>
    </row>
    <row r="24" spans="2:16" ht="23.25" customHeight="1">
      <c r="B24" s="227" t="s">
        <v>315</v>
      </c>
      <c r="C24" s="228"/>
      <c r="D24" s="229" t="s">
        <v>331</v>
      </c>
      <c r="E24" s="230"/>
      <c r="F24" s="230"/>
      <c r="G24" s="230"/>
      <c r="H24" s="230"/>
      <c r="I24" s="230"/>
      <c r="J24" s="230"/>
      <c r="K24" s="230"/>
      <c r="L24" s="230"/>
      <c r="M24" s="231"/>
      <c r="N24" s="163">
        <f>N25+N26</f>
        <v>8959180.7599999998</v>
      </c>
      <c r="O24" s="163">
        <f>O25+O26</f>
        <v>0</v>
      </c>
      <c r="P24" s="163">
        <f>P25+P26</f>
        <v>0</v>
      </c>
    </row>
    <row r="25" spans="2:16" ht="23.25" customHeight="1">
      <c r="B25" s="232" t="s">
        <v>317</v>
      </c>
      <c r="C25" s="233"/>
      <c r="D25" s="234" t="s">
        <v>316</v>
      </c>
      <c r="E25" s="235"/>
      <c r="F25" s="235"/>
      <c r="G25" s="235"/>
      <c r="H25" s="235"/>
      <c r="I25" s="235"/>
      <c r="J25" s="235"/>
      <c r="K25" s="235"/>
      <c r="L25" s="235"/>
      <c r="M25" s="236"/>
      <c r="N25" s="162">
        <v>8959180.7599999998</v>
      </c>
      <c r="O25" s="162"/>
      <c r="P25" s="162"/>
    </row>
    <row r="26" spans="2:16" ht="23.25" hidden="1" customHeight="1">
      <c r="B26" s="232" t="s">
        <v>344</v>
      </c>
      <c r="C26" s="237"/>
      <c r="D26" s="234" t="s">
        <v>345</v>
      </c>
      <c r="E26" s="238"/>
      <c r="F26" s="238"/>
      <c r="G26" s="238"/>
      <c r="H26" s="238"/>
      <c r="I26" s="238"/>
      <c r="J26" s="238"/>
      <c r="K26" s="238"/>
      <c r="L26" s="238"/>
      <c r="M26" s="239"/>
      <c r="N26" s="162"/>
      <c r="O26" s="162"/>
      <c r="P26" s="162"/>
    </row>
    <row r="27" spans="2:16" ht="22.5" customHeight="1">
      <c r="B27" s="222" t="s">
        <v>262</v>
      </c>
      <c r="C27" s="223"/>
      <c r="D27" s="224" t="s">
        <v>263</v>
      </c>
      <c r="E27" s="225"/>
      <c r="F27" s="225"/>
      <c r="G27" s="225"/>
      <c r="H27" s="225"/>
      <c r="I27" s="225"/>
      <c r="J27" s="225"/>
      <c r="K27" s="225"/>
      <c r="L27" s="226"/>
      <c r="M27" s="226"/>
      <c r="N27" s="163">
        <f>N28</f>
        <v>1104900</v>
      </c>
      <c r="O27" s="163">
        <f>O28</f>
        <v>1129000</v>
      </c>
      <c r="P27" s="163">
        <f>P28</f>
        <v>1154500</v>
      </c>
    </row>
    <row r="28" spans="2:16" ht="23.25" customHeight="1">
      <c r="B28" s="215" t="s">
        <v>264</v>
      </c>
      <c r="C28" s="216"/>
      <c r="D28" s="217" t="s">
        <v>265</v>
      </c>
      <c r="E28" s="218"/>
      <c r="F28" s="218"/>
      <c r="G28" s="218"/>
      <c r="H28" s="218"/>
      <c r="I28" s="218"/>
      <c r="J28" s="218"/>
      <c r="K28" s="218"/>
      <c r="L28" s="219"/>
      <c r="M28" s="219"/>
      <c r="N28" s="162">
        <v>1104900</v>
      </c>
      <c r="O28" s="162">
        <v>1129000</v>
      </c>
      <c r="P28" s="162">
        <v>1154500</v>
      </c>
    </row>
    <row r="29" spans="2:16" ht="15" customHeight="1">
      <c r="B29" s="222" t="s">
        <v>266</v>
      </c>
      <c r="C29" s="223"/>
      <c r="D29" s="224" t="s">
        <v>32</v>
      </c>
      <c r="E29" s="225"/>
      <c r="F29" s="225"/>
      <c r="G29" s="225"/>
      <c r="H29" s="225"/>
      <c r="I29" s="225"/>
      <c r="J29" s="225"/>
      <c r="K29" s="225"/>
      <c r="L29" s="226"/>
      <c r="M29" s="226"/>
      <c r="N29" s="163">
        <f>N30+N34+N35</f>
        <v>4999001.18</v>
      </c>
      <c r="O29" s="163">
        <f>O30+O34+O35</f>
        <v>3000000</v>
      </c>
      <c r="P29" s="163">
        <f>P30+P34+P35</f>
        <v>3000000</v>
      </c>
    </row>
    <row r="30" spans="2:16" ht="42" customHeight="1">
      <c r="B30" s="215" t="s">
        <v>267</v>
      </c>
      <c r="C30" s="216"/>
      <c r="D30" s="217" t="s">
        <v>268</v>
      </c>
      <c r="E30" s="218"/>
      <c r="F30" s="218"/>
      <c r="G30" s="218"/>
      <c r="H30" s="218"/>
      <c r="I30" s="218"/>
      <c r="J30" s="218"/>
      <c r="K30" s="218"/>
      <c r="L30" s="219"/>
      <c r="M30" s="219"/>
      <c r="N30" s="162">
        <v>3000000</v>
      </c>
      <c r="O30" s="162">
        <v>3000000</v>
      </c>
      <c r="P30" s="162">
        <v>3000000</v>
      </c>
    </row>
    <row r="31" spans="2:16" ht="23.25" hidden="1" customHeight="1">
      <c r="B31" s="215" t="s">
        <v>318</v>
      </c>
      <c r="C31" s="216"/>
      <c r="D31" s="217" t="s">
        <v>319</v>
      </c>
      <c r="E31" s="218"/>
      <c r="F31" s="218"/>
      <c r="G31" s="218"/>
      <c r="H31" s="218"/>
      <c r="I31" s="218"/>
      <c r="J31" s="218"/>
      <c r="K31" s="218"/>
      <c r="L31" s="219"/>
      <c r="M31" s="219"/>
      <c r="N31" s="162"/>
      <c r="O31" s="162"/>
      <c r="P31" s="162"/>
    </row>
    <row r="32" spans="2:16" hidden="1">
      <c r="B32" s="215" t="s">
        <v>269</v>
      </c>
      <c r="C32" s="216"/>
      <c r="D32" s="217" t="s">
        <v>270</v>
      </c>
      <c r="E32" s="218"/>
      <c r="F32" s="218"/>
      <c r="G32" s="218"/>
      <c r="H32" s="218"/>
      <c r="I32" s="218"/>
      <c r="J32" s="218"/>
      <c r="K32" s="218"/>
      <c r="L32" s="219"/>
      <c r="M32" s="219"/>
      <c r="N32" s="162"/>
      <c r="O32" s="162"/>
      <c r="P32" s="162"/>
    </row>
    <row r="33" spans="1:16" hidden="1">
      <c r="B33" s="215" t="s">
        <v>271</v>
      </c>
      <c r="C33" s="216"/>
      <c r="D33" s="217" t="s">
        <v>272</v>
      </c>
      <c r="E33" s="218"/>
      <c r="F33" s="218"/>
      <c r="G33" s="218"/>
      <c r="H33" s="218"/>
      <c r="I33" s="218"/>
      <c r="J33" s="218"/>
      <c r="K33" s="218"/>
      <c r="L33" s="219"/>
      <c r="M33" s="219"/>
      <c r="N33" s="162"/>
      <c r="O33" s="162"/>
      <c r="P33" s="162"/>
    </row>
    <row r="34" spans="1:16" ht="51.75" customHeight="1">
      <c r="B34" s="215" t="s">
        <v>273</v>
      </c>
      <c r="C34" s="216"/>
      <c r="D34" s="217" t="s">
        <v>274</v>
      </c>
      <c r="E34" s="218"/>
      <c r="F34" s="218"/>
      <c r="G34" s="218"/>
      <c r="H34" s="218"/>
      <c r="I34" s="218"/>
      <c r="J34" s="218"/>
      <c r="K34" s="218"/>
      <c r="L34" s="219"/>
      <c r="M34" s="219"/>
      <c r="N34" s="162">
        <v>600000</v>
      </c>
      <c r="O34" s="162"/>
      <c r="P34" s="162"/>
    </row>
    <row r="35" spans="1:16" ht="40.5" customHeight="1">
      <c r="B35" s="215" t="s">
        <v>350</v>
      </c>
      <c r="C35" s="216"/>
      <c r="D35" s="217" t="s">
        <v>351</v>
      </c>
      <c r="E35" s="218"/>
      <c r="F35" s="218"/>
      <c r="G35" s="218"/>
      <c r="H35" s="218"/>
      <c r="I35" s="218"/>
      <c r="J35" s="218"/>
      <c r="K35" s="218"/>
      <c r="L35" s="219"/>
      <c r="M35" s="219"/>
      <c r="N35" s="162">
        <v>1399001.18</v>
      </c>
      <c r="O35" s="162"/>
      <c r="P35" s="162"/>
    </row>
    <row r="36" spans="1:16" hidden="1">
      <c r="B36" s="222" t="s">
        <v>275</v>
      </c>
      <c r="C36" s="223"/>
      <c r="D36" s="224" t="s">
        <v>276</v>
      </c>
      <c r="E36" s="225"/>
      <c r="F36" s="225"/>
      <c r="G36" s="225"/>
      <c r="H36" s="225"/>
      <c r="I36" s="225"/>
      <c r="J36" s="225"/>
      <c r="K36" s="225"/>
      <c r="L36" s="226"/>
      <c r="M36" s="226"/>
      <c r="N36" s="166"/>
      <c r="O36" s="166"/>
      <c r="P36" s="166"/>
    </row>
    <row r="37" spans="1:16" ht="15" customHeight="1" thickBot="1">
      <c r="B37" s="207" t="s">
        <v>281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9"/>
      <c r="M37" s="209"/>
      <c r="N37" s="164">
        <f>N19+N20</f>
        <v>29724881.939999998</v>
      </c>
      <c r="O37" s="164">
        <f>O19+O20</f>
        <v>11665800</v>
      </c>
      <c r="P37" s="164">
        <f>P19+P20</f>
        <v>11691300</v>
      </c>
    </row>
    <row r="38" spans="1:16">
      <c r="B38" s="137"/>
      <c r="C38" s="137"/>
      <c r="D38" s="137"/>
      <c r="E38" s="137"/>
      <c r="F38" s="210"/>
      <c r="G38" s="210"/>
      <c r="H38" s="210"/>
      <c r="I38" s="210"/>
      <c r="J38" s="210"/>
      <c r="K38" s="210"/>
      <c r="L38" s="210"/>
      <c r="M38" s="210"/>
      <c r="N38" s="165"/>
    </row>
    <row r="39" spans="1:16" ht="15" customHeight="1">
      <c r="A39" s="211" t="s">
        <v>277</v>
      </c>
      <c r="B39" s="211"/>
      <c r="C39" s="206"/>
      <c r="D39" s="206"/>
      <c r="E39" s="206"/>
      <c r="F39" s="138"/>
      <c r="G39" s="212" t="s">
        <v>277</v>
      </c>
      <c r="H39" s="212"/>
      <c r="I39" s="210"/>
      <c r="J39" s="210"/>
      <c r="K39" s="206" t="s">
        <v>277</v>
      </c>
      <c r="L39" s="206"/>
      <c r="M39" s="206"/>
      <c r="N39" s="206"/>
    </row>
    <row r="40" spans="1:16" ht="15" customHeight="1">
      <c r="A40" s="139"/>
      <c r="B40" s="139"/>
      <c r="C40" s="213" t="s">
        <v>277</v>
      </c>
      <c r="D40" s="213"/>
      <c r="E40" s="213"/>
      <c r="F40" s="140"/>
      <c r="G40" s="213" t="s">
        <v>277</v>
      </c>
      <c r="H40" s="213"/>
      <c r="I40" s="210"/>
      <c r="J40" s="210"/>
      <c r="K40" s="214" t="s">
        <v>277</v>
      </c>
      <c r="L40" s="214"/>
      <c r="M40" s="214"/>
      <c r="N40" s="214"/>
    </row>
  </sheetData>
  <mergeCells count="87">
    <mergeCell ref="B6:C6"/>
    <mergeCell ref="D6:M6"/>
    <mergeCell ref="B4:C5"/>
    <mergeCell ref="D4:M5"/>
    <mergeCell ref="A1:N1"/>
    <mergeCell ref="F3:G3"/>
    <mergeCell ref="H3:I3"/>
    <mergeCell ref="J3:K3"/>
    <mergeCell ref="L3:M3"/>
    <mergeCell ref="A2:P2"/>
    <mergeCell ref="B10:C10"/>
    <mergeCell ref="D10:M10"/>
    <mergeCell ref="B9:C9"/>
    <mergeCell ref="D9:M9"/>
    <mergeCell ref="B8:C8"/>
    <mergeCell ref="D8:M8"/>
    <mergeCell ref="B15:C15"/>
    <mergeCell ref="D15:M15"/>
    <mergeCell ref="B14:C14"/>
    <mergeCell ref="D14:M14"/>
    <mergeCell ref="B7:C7"/>
    <mergeCell ref="D7:M7"/>
    <mergeCell ref="B12:C12"/>
    <mergeCell ref="D12:M12"/>
    <mergeCell ref="B11:C11"/>
    <mergeCell ref="D11:M11"/>
    <mergeCell ref="B21:C21"/>
    <mergeCell ref="D21:M21"/>
    <mergeCell ref="B20:C20"/>
    <mergeCell ref="D20:M20"/>
    <mergeCell ref="B13:C13"/>
    <mergeCell ref="D13:M13"/>
    <mergeCell ref="B17:C17"/>
    <mergeCell ref="D17:M17"/>
    <mergeCell ref="B16:C16"/>
    <mergeCell ref="D16:M16"/>
    <mergeCell ref="B29:C29"/>
    <mergeCell ref="D29:M29"/>
    <mergeCell ref="B28:C28"/>
    <mergeCell ref="D28:M28"/>
    <mergeCell ref="B18:C18"/>
    <mergeCell ref="D18:M18"/>
    <mergeCell ref="B22:C22"/>
    <mergeCell ref="D22:M22"/>
    <mergeCell ref="B19:C19"/>
    <mergeCell ref="D19:M19"/>
    <mergeCell ref="B30:C30"/>
    <mergeCell ref="D30:M30"/>
    <mergeCell ref="B27:C27"/>
    <mergeCell ref="D27:M27"/>
    <mergeCell ref="B24:C24"/>
    <mergeCell ref="D24:M24"/>
    <mergeCell ref="B25:C25"/>
    <mergeCell ref="D25:M25"/>
    <mergeCell ref="B26:C26"/>
    <mergeCell ref="D26:M26"/>
    <mergeCell ref="B23:C23"/>
    <mergeCell ref="D23:M23"/>
    <mergeCell ref="B34:C34"/>
    <mergeCell ref="D34:M34"/>
    <mergeCell ref="B33:C33"/>
    <mergeCell ref="D33:M33"/>
    <mergeCell ref="B32:C32"/>
    <mergeCell ref="D32:M32"/>
    <mergeCell ref="B31:C31"/>
    <mergeCell ref="D31:M31"/>
    <mergeCell ref="O4:O5"/>
    <mergeCell ref="P4:P5"/>
    <mergeCell ref="N4:N5"/>
    <mergeCell ref="H38:I38"/>
    <mergeCell ref="J38:K38"/>
    <mergeCell ref="L38:M38"/>
    <mergeCell ref="D36:M36"/>
    <mergeCell ref="C40:E40"/>
    <mergeCell ref="G40:H40"/>
    <mergeCell ref="I40:J40"/>
    <mergeCell ref="K40:N40"/>
    <mergeCell ref="B35:C35"/>
    <mergeCell ref="D35:M35"/>
    <mergeCell ref="B36:C36"/>
    <mergeCell ref="K39:N39"/>
    <mergeCell ref="B37:M37"/>
    <mergeCell ref="F38:G38"/>
    <mergeCell ref="A39:B39"/>
    <mergeCell ref="C39:E39"/>
    <mergeCell ref="G39:H39"/>
    <mergeCell ref="I39:J39"/>
  </mergeCells>
  <phoneticPr fontId="40" type="noConversion"/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7"/>
  <sheetViews>
    <sheetView topLeftCell="A94" workbookViewId="0">
      <selection activeCell="A3" sqref="A3:L3"/>
    </sheetView>
  </sheetViews>
  <sheetFormatPr defaultColWidth="9.109375" defaultRowHeight="13.2"/>
  <cols>
    <col min="1" max="1" width="12.5546875" style="135" customWidth="1"/>
    <col min="2" max="2" width="8.6640625" style="135" customWidth="1"/>
    <col min="3" max="3" width="7.5546875" style="135" customWidth="1"/>
    <col min="4" max="4" width="8" style="135" customWidth="1"/>
    <col min="5" max="5" width="7.5546875" style="135" customWidth="1"/>
    <col min="6" max="6" width="1.5546875" style="135" customWidth="1"/>
    <col min="7" max="7" width="2.5546875" style="135" customWidth="1"/>
    <col min="8" max="8" width="6" style="135" customWidth="1"/>
    <col min="9" max="10" width="3.44140625" style="135" customWidth="1"/>
    <col min="11" max="11" width="1.44140625" style="135" customWidth="1"/>
    <col min="12" max="12" width="11" style="141" customWidth="1"/>
    <col min="13" max="13" width="11.33203125" style="135" customWidth="1"/>
    <col min="14" max="14" width="11.5546875" style="135" customWidth="1"/>
    <col min="15" max="16384" width="9.109375" style="135"/>
  </cols>
  <sheetData>
    <row r="1" spans="1:14">
      <c r="A1" s="279" t="s">
        <v>352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4" ht="63" customHeight="1">
      <c r="A2" s="276" t="s">
        <v>356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ht="13.8" thickBo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N3" s="135" t="s">
        <v>353</v>
      </c>
    </row>
    <row r="4" spans="1:14" ht="23.25" customHeight="1" thickBot="1">
      <c r="A4" s="274" t="s">
        <v>100</v>
      </c>
      <c r="B4" s="274"/>
      <c r="C4" s="274"/>
      <c r="D4" s="274"/>
      <c r="E4" s="274"/>
      <c r="F4" s="281" t="s">
        <v>101</v>
      </c>
      <c r="G4" s="281"/>
      <c r="H4" s="282"/>
      <c r="I4" s="282"/>
      <c r="J4" s="283"/>
      <c r="K4" s="283"/>
      <c r="L4" s="274">
        <v>2023</v>
      </c>
      <c r="M4" s="274">
        <v>2024</v>
      </c>
      <c r="N4" s="274">
        <v>2025</v>
      </c>
    </row>
    <row r="5" spans="1:14" ht="13.8" thickBot="1">
      <c r="A5" s="275"/>
      <c r="B5" s="275"/>
      <c r="C5" s="275"/>
      <c r="D5" s="275"/>
      <c r="E5" s="275"/>
      <c r="F5" s="274" t="s">
        <v>190</v>
      </c>
      <c r="G5" s="274"/>
      <c r="H5" s="281" t="s">
        <v>102</v>
      </c>
      <c r="I5" s="281"/>
      <c r="J5" s="274" t="s">
        <v>103</v>
      </c>
      <c r="K5" s="274"/>
      <c r="L5" s="275"/>
      <c r="M5" s="275"/>
      <c r="N5" s="275"/>
    </row>
    <row r="6" spans="1:14" ht="13.8" thickBot="1">
      <c r="A6" s="278">
        <v>1</v>
      </c>
      <c r="B6" s="278"/>
      <c r="C6" s="278"/>
      <c r="D6" s="278"/>
      <c r="E6" s="278"/>
      <c r="F6" s="278">
        <v>2</v>
      </c>
      <c r="G6" s="278"/>
      <c r="H6" s="278">
        <v>3</v>
      </c>
      <c r="I6" s="278"/>
      <c r="J6" s="278">
        <v>4</v>
      </c>
      <c r="K6" s="278"/>
      <c r="L6" s="147">
        <v>5</v>
      </c>
      <c r="M6" s="147">
        <v>6</v>
      </c>
      <c r="N6" s="147">
        <v>7</v>
      </c>
    </row>
    <row r="7" spans="1:14" ht="15.75" customHeight="1">
      <c r="A7" s="277" t="s">
        <v>284</v>
      </c>
      <c r="B7" s="277"/>
      <c r="C7" s="277"/>
      <c r="D7" s="277"/>
      <c r="E7" s="277"/>
      <c r="F7" s="285"/>
      <c r="G7" s="285"/>
      <c r="H7" s="285"/>
      <c r="I7" s="285"/>
      <c r="J7" s="285"/>
      <c r="K7" s="285"/>
      <c r="L7" s="170">
        <f>L9+L44+L50+L56+L70+L117+L124+L129</f>
        <v>35495271.789999999</v>
      </c>
      <c r="M7" s="170">
        <f>M9+M44+M50+M56+M70+M117+M124+M129</f>
        <v>11516800</v>
      </c>
      <c r="N7" s="170">
        <f>N9+N44+N50+N56+N70+N117+N124+N129</f>
        <v>11394300</v>
      </c>
    </row>
    <row r="8" spans="1:14" ht="15" customHeight="1">
      <c r="A8" s="284" t="s">
        <v>104</v>
      </c>
      <c r="B8" s="284"/>
      <c r="C8" s="284"/>
      <c r="D8" s="284"/>
      <c r="E8" s="284"/>
      <c r="F8" s="288"/>
      <c r="G8" s="288"/>
      <c r="H8" s="288"/>
      <c r="I8" s="288"/>
      <c r="J8" s="288"/>
      <c r="K8" s="288"/>
      <c r="L8" s="169"/>
      <c r="M8" s="169"/>
      <c r="N8" s="169"/>
    </row>
    <row r="9" spans="1:14" ht="15" customHeight="1">
      <c r="A9" s="286" t="s">
        <v>191</v>
      </c>
      <c r="B9" s="286"/>
      <c r="C9" s="286"/>
      <c r="D9" s="286"/>
      <c r="E9" s="286"/>
      <c r="F9" s="287" t="s">
        <v>192</v>
      </c>
      <c r="G9" s="287"/>
      <c r="H9" s="287"/>
      <c r="I9" s="287"/>
      <c r="J9" s="287"/>
      <c r="K9" s="287"/>
      <c r="L9" s="171">
        <f>L10+L14+L27+L38</f>
        <v>5981010</v>
      </c>
      <c r="M9" s="171">
        <f>M10+M14+M27+M38</f>
        <v>5787800</v>
      </c>
      <c r="N9" s="171">
        <f>N10+N14+N27+N38</f>
        <v>5639800</v>
      </c>
    </row>
    <row r="10" spans="1:14" ht="23.25" customHeight="1">
      <c r="A10" s="268" t="s">
        <v>193</v>
      </c>
      <c r="B10" s="268"/>
      <c r="C10" s="268"/>
      <c r="D10" s="268"/>
      <c r="E10" s="268"/>
      <c r="F10" s="269" t="s">
        <v>194</v>
      </c>
      <c r="G10" s="269"/>
      <c r="H10" s="269"/>
      <c r="I10" s="269"/>
      <c r="J10" s="269"/>
      <c r="K10" s="269"/>
      <c r="L10" s="169">
        <f>L11</f>
        <v>1431000</v>
      </c>
      <c r="M10" s="169">
        <f t="shared" ref="M10:N12" si="0">M11</f>
        <v>1431000</v>
      </c>
      <c r="N10" s="169">
        <f t="shared" si="0"/>
        <v>1431000</v>
      </c>
    </row>
    <row r="11" spans="1:14" ht="34.5" customHeight="1">
      <c r="A11" s="268" t="s">
        <v>118</v>
      </c>
      <c r="B11" s="268"/>
      <c r="C11" s="268"/>
      <c r="D11" s="268"/>
      <c r="E11" s="268"/>
      <c r="F11" s="269" t="s">
        <v>194</v>
      </c>
      <c r="G11" s="269"/>
      <c r="H11" s="269" t="s">
        <v>119</v>
      </c>
      <c r="I11" s="269"/>
      <c r="J11" s="269"/>
      <c r="K11" s="269"/>
      <c r="L11" s="169">
        <f>L12</f>
        <v>1431000</v>
      </c>
      <c r="M11" s="169">
        <f t="shared" si="0"/>
        <v>1431000</v>
      </c>
      <c r="N11" s="169">
        <f t="shared" si="0"/>
        <v>1431000</v>
      </c>
    </row>
    <row r="12" spans="1:14" ht="15" customHeight="1">
      <c r="A12" s="268" t="s">
        <v>120</v>
      </c>
      <c r="B12" s="268"/>
      <c r="C12" s="268"/>
      <c r="D12" s="268"/>
      <c r="E12" s="268"/>
      <c r="F12" s="269" t="s">
        <v>194</v>
      </c>
      <c r="G12" s="269"/>
      <c r="H12" s="269" t="s">
        <v>121</v>
      </c>
      <c r="I12" s="269"/>
      <c r="J12" s="269"/>
      <c r="K12" s="269"/>
      <c r="L12" s="169">
        <f>L13</f>
        <v>1431000</v>
      </c>
      <c r="M12" s="169">
        <f t="shared" si="0"/>
        <v>1431000</v>
      </c>
      <c r="N12" s="169">
        <f t="shared" si="0"/>
        <v>1431000</v>
      </c>
    </row>
    <row r="13" spans="1:14" ht="34.5" customHeight="1">
      <c r="A13" s="268" t="s">
        <v>122</v>
      </c>
      <c r="B13" s="268"/>
      <c r="C13" s="268"/>
      <c r="D13" s="268"/>
      <c r="E13" s="268"/>
      <c r="F13" s="269" t="s">
        <v>194</v>
      </c>
      <c r="G13" s="269"/>
      <c r="H13" s="269" t="s">
        <v>121</v>
      </c>
      <c r="I13" s="269"/>
      <c r="J13" s="269" t="s">
        <v>123</v>
      </c>
      <c r="K13" s="269"/>
      <c r="L13" s="169">
        <v>1431000</v>
      </c>
      <c r="M13" s="169">
        <f>L13</f>
        <v>1431000</v>
      </c>
      <c r="N13" s="169">
        <f>M13</f>
        <v>1431000</v>
      </c>
    </row>
    <row r="14" spans="1:14" ht="34.5" customHeight="1">
      <c r="A14" s="268" t="s">
        <v>195</v>
      </c>
      <c r="B14" s="268"/>
      <c r="C14" s="268"/>
      <c r="D14" s="268"/>
      <c r="E14" s="268"/>
      <c r="F14" s="269" t="s">
        <v>196</v>
      </c>
      <c r="G14" s="269"/>
      <c r="H14" s="269"/>
      <c r="I14" s="269"/>
      <c r="J14" s="269"/>
      <c r="K14" s="269"/>
      <c r="L14" s="169">
        <f>L15+L20+L24</f>
        <v>4483010</v>
      </c>
      <c r="M14" s="169">
        <f>M15+M20+M24</f>
        <v>4289800</v>
      </c>
      <c r="N14" s="169">
        <f>N15+N20+N24</f>
        <v>4141800</v>
      </c>
    </row>
    <row r="15" spans="1:14" ht="34.5" customHeight="1">
      <c r="A15" s="268" t="s">
        <v>118</v>
      </c>
      <c r="B15" s="268"/>
      <c r="C15" s="268"/>
      <c r="D15" s="268"/>
      <c r="E15" s="268"/>
      <c r="F15" s="269" t="s">
        <v>196</v>
      </c>
      <c r="G15" s="269"/>
      <c r="H15" s="269" t="s">
        <v>119</v>
      </c>
      <c r="I15" s="269"/>
      <c r="J15" s="269"/>
      <c r="K15" s="269"/>
      <c r="L15" s="169">
        <f>L16</f>
        <v>4481010</v>
      </c>
      <c r="M15" s="169">
        <f>M16</f>
        <v>4287800</v>
      </c>
      <c r="N15" s="169">
        <f>N16</f>
        <v>4139800</v>
      </c>
    </row>
    <row r="16" spans="1:14" ht="15" customHeight="1">
      <c r="A16" s="268" t="s">
        <v>124</v>
      </c>
      <c r="B16" s="268"/>
      <c r="C16" s="268"/>
      <c r="D16" s="268"/>
      <c r="E16" s="268"/>
      <c r="F16" s="269" t="s">
        <v>196</v>
      </c>
      <c r="G16" s="269"/>
      <c r="H16" s="269" t="s">
        <v>125</v>
      </c>
      <c r="I16" s="269"/>
      <c r="J16" s="269"/>
      <c r="K16" s="269"/>
      <c r="L16" s="169">
        <f>L17+L18+L19</f>
        <v>4481010</v>
      </c>
      <c r="M16" s="169">
        <f>M17+M18+M19</f>
        <v>4287800</v>
      </c>
      <c r="N16" s="169">
        <f>N17+N18+N19</f>
        <v>4139800</v>
      </c>
    </row>
    <row r="17" spans="1:14" ht="34.5" customHeight="1">
      <c r="A17" s="268" t="s">
        <v>122</v>
      </c>
      <c r="B17" s="268"/>
      <c r="C17" s="268"/>
      <c r="D17" s="268"/>
      <c r="E17" s="268"/>
      <c r="F17" s="269" t="s">
        <v>196</v>
      </c>
      <c r="G17" s="269"/>
      <c r="H17" s="269" t="s">
        <v>125</v>
      </c>
      <c r="I17" s="269"/>
      <c r="J17" s="269" t="s">
        <v>123</v>
      </c>
      <c r="K17" s="269"/>
      <c r="L17" s="169">
        <v>3836100</v>
      </c>
      <c r="M17" s="169">
        <f>L17</f>
        <v>3836100</v>
      </c>
      <c r="N17" s="169">
        <f>M17</f>
        <v>3836100</v>
      </c>
    </row>
    <row r="18" spans="1:14" ht="23.25" customHeight="1">
      <c r="A18" s="268" t="s">
        <v>110</v>
      </c>
      <c r="B18" s="268"/>
      <c r="C18" s="268"/>
      <c r="D18" s="268"/>
      <c r="E18" s="268"/>
      <c r="F18" s="269" t="s">
        <v>196</v>
      </c>
      <c r="G18" s="269"/>
      <c r="H18" s="269" t="s">
        <v>125</v>
      </c>
      <c r="I18" s="269"/>
      <c r="J18" s="269" t="s">
        <v>111</v>
      </c>
      <c r="K18" s="269"/>
      <c r="L18" s="169">
        <f>511000+44210</f>
        <v>555210</v>
      </c>
      <c r="M18" s="169">
        <v>362000</v>
      </c>
      <c r="N18" s="169">
        <v>303700</v>
      </c>
    </row>
    <row r="19" spans="1:14" ht="15" customHeight="1">
      <c r="A19" s="268" t="s">
        <v>116</v>
      </c>
      <c r="B19" s="268"/>
      <c r="C19" s="268"/>
      <c r="D19" s="268"/>
      <c r="E19" s="268"/>
      <c r="F19" s="269" t="s">
        <v>196</v>
      </c>
      <c r="G19" s="269"/>
      <c r="H19" s="269" t="s">
        <v>125</v>
      </c>
      <c r="I19" s="269"/>
      <c r="J19" s="269" t="s">
        <v>117</v>
      </c>
      <c r="K19" s="269"/>
      <c r="L19" s="169">
        <v>89700</v>
      </c>
      <c r="M19" s="169">
        <v>89700</v>
      </c>
      <c r="N19" s="169"/>
    </row>
    <row r="20" spans="1:14" ht="15" customHeight="1">
      <c r="A20" s="268" t="s">
        <v>126</v>
      </c>
      <c r="B20" s="268"/>
      <c r="C20" s="268"/>
      <c r="D20" s="268"/>
      <c r="E20" s="268"/>
      <c r="F20" s="269" t="s">
        <v>196</v>
      </c>
      <c r="G20" s="269"/>
      <c r="H20" s="269" t="s">
        <v>127</v>
      </c>
      <c r="I20" s="269"/>
      <c r="J20" s="269"/>
      <c r="K20" s="269"/>
      <c r="L20" s="169">
        <f>L21</f>
        <v>2000</v>
      </c>
      <c r="M20" s="169">
        <f t="shared" ref="M20:N22" si="1">M21</f>
        <v>2000</v>
      </c>
      <c r="N20" s="169">
        <f t="shared" si="1"/>
        <v>2000</v>
      </c>
    </row>
    <row r="21" spans="1:14" ht="15" customHeight="1">
      <c r="A21" s="268" t="s">
        <v>132</v>
      </c>
      <c r="B21" s="268"/>
      <c r="C21" s="268"/>
      <c r="D21" s="268"/>
      <c r="E21" s="268"/>
      <c r="F21" s="269" t="s">
        <v>196</v>
      </c>
      <c r="G21" s="269"/>
      <c r="H21" s="269" t="s">
        <v>133</v>
      </c>
      <c r="I21" s="269"/>
      <c r="J21" s="269"/>
      <c r="K21" s="269"/>
      <c r="L21" s="169">
        <f>L22</f>
        <v>2000</v>
      </c>
      <c r="M21" s="169">
        <f t="shared" si="1"/>
        <v>2000</v>
      </c>
      <c r="N21" s="169">
        <f t="shared" si="1"/>
        <v>2000</v>
      </c>
    </row>
    <row r="22" spans="1:14" ht="15" customHeight="1">
      <c r="A22" s="268" t="s">
        <v>124</v>
      </c>
      <c r="B22" s="268"/>
      <c r="C22" s="268"/>
      <c r="D22" s="268"/>
      <c r="E22" s="268"/>
      <c r="F22" s="269" t="s">
        <v>196</v>
      </c>
      <c r="G22" s="269"/>
      <c r="H22" s="269" t="s">
        <v>134</v>
      </c>
      <c r="I22" s="269"/>
      <c r="J22" s="269"/>
      <c r="K22" s="269"/>
      <c r="L22" s="169">
        <f>L23</f>
        <v>2000</v>
      </c>
      <c r="M22" s="169">
        <f t="shared" si="1"/>
        <v>2000</v>
      </c>
      <c r="N22" s="169">
        <f t="shared" si="1"/>
        <v>2000</v>
      </c>
    </row>
    <row r="23" spans="1:14" ht="23.25" customHeight="1">
      <c r="A23" s="268" t="s">
        <v>110</v>
      </c>
      <c r="B23" s="268"/>
      <c r="C23" s="268"/>
      <c r="D23" s="268"/>
      <c r="E23" s="268"/>
      <c r="F23" s="269" t="s">
        <v>196</v>
      </c>
      <c r="G23" s="269"/>
      <c r="H23" s="269" t="s">
        <v>134</v>
      </c>
      <c r="I23" s="269"/>
      <c r="J23" s="269" t="s">
        <v>111</v>
      </c>
      <c r="K23" s="269"/>
      <c r="L23" s="169">
        <v>2000</v>
      </c>
      <c r="M23" s="169">
        <f>L23</f>
        <v>2000</v>
      </c>
      <c r="N23" s="169">
        <f>M23</f>
        <v>2000</v>
      </c>
    </row>
    <row r="24" spans="1:14" ht="23.25" hidden="1" customHeight="1">
      <c r="A24" s="265" t="s">
        <v>320</v>
      </c>
      <c r="B24" s="266"/>
      <c r="C24" s="266"/>
      <c r="D24" s="266"/>
      <c r="E24" s="267"/>
      <c r="F24" s="270" t="s">
        <v>196</v>
      </c>
      <c r="G24" s="271"/>
      <c r="H24" s="270" t="s">
        <v>176</v>
      </c>
      <c r="I24" s="271"/>
      <c r="J24" s="270"/>
      <c r="K24" s="271"/>
      <c r="L24" s="168">
        <f t="shared" ref="L24:N25" si="2">L25</f>
        <v>0</v>
      </c>
      <c r="M24" s="168">
        <f t="shared" si="2"/>
        <v>0</v>
      </c>
      <c r="N24" s="168">
        <f t="shared" si="2"/>
        <v>0</v>
      </c>
    </row>
    <row r="25" spans="1:14" ht="23.25" hidden="1" customHeight="1">
      <c r="A25" s="265" t="s">
        <v>321</v>
      </c>
      <c r="B25" s="266"/>
      <c r="C25" s="266"/>
      <c r="D25" s="266"/>
      <c r="E25" s="267"/>
      <c r="F25" s="270" t="s">
        <v>196</v>
      </c>
      <c r="G25" s="271"/>
      <c r="H25" s="270" t="s">
        <v>183</v>
      </c>
      <c r="I25" s="271"/>
      <c r="J25" s="270"/>
      <c r="K25" s="271"/>
      <c r="L25" s="168">
        <f t="shared" si="2"/>
        <v>0</v>
      </c>
      <c r="M25" s="168">
        <f t="shared" si="2"/>
        <v>0</v>
      </c>
      <c r="N25" s="168">
        <f t="shared" si="2"/>
        <v>0</v>
      </c>
    </row>
    <row r="26" spans="1:14" ht="23.25" hidden="1" customHeight="1">
      <c r="A26" s="268" t="s">
        <v>110</v>
      </c>
      <c r="B26" s="268"/>
      <c r="C26" s="268"/>
      <c r="D26" s="268"/>
      <c r="E26" s="268"/>
      <c r="F26" s="270" t="s">
        <v>196</v>
      </c>
      <c r="G26" s="271"/>
      <c r="H26" s="270" t="s">
        <v>183</v>
      </c>
      <c r="I26" s="271"/>
      <c r="J26" s="270" t="s">
        <v>111</v>
      </c>
      <c r="K26" s="271"/>
      <c r="L26" s="168"/>
      <c r="M26" s="168"/>
      <c r="N26" s="168"/>
    </row>
    <row r="27" spans="1:14" ht="15" customHeight="1">
      <c r="A27" s="268" t="s">
        <v>197</v>
      </c>
      <c r="B27" s="268"/>
      <c r="C27" s="268"/>
      <c r="D27" s="268"/>
      <c r="E27" s="268"/>
      <c r="F27" s="269" t="s">
        <v>198</v>
      </c>
      <c r="G27" s="269"/>
      <c r="H27" s="269"/>
      <c r="I27" s="269"/>
      <c r="J27" s="269"/>
      <c r="K27" s="269"/>
      <c r="L27" s="169">
        <f>L28+L35</f>
        <v>24000</v>
      </c>
      <c r="M27" s="169">
        <f>M28+M35</f>
        <v>24000</v>
      </c>
      <c r="N27" s="169">
        <f>N28+N35</f>
        <v>24000</v>
      </c>
    </row>
    <row r="28" spans="1:14" ht="15" customHeight="1">
      <c r="A28" s="268" t="s">
        <v>126</v>
      </c>
      <c r="B28" s="268"/>
      <c r="C28" s="268"/>
      <c r="D28" s="268"/>
      <c r="E28" s="268"/>
      <c r="F28" s="269" t="s">
        <v>198</v>
      </c>
      <c r="G28" s="269"/>
      <c r="H28" s="269" t="s">
        <v>127</v>
      </c>
      <c r="I28" s="269"/>
      <c r="J28" s="269"/>
      <c r="K28" s="269"/>
      <c r="L28" s="169">
        <f>L29+L32</f>
        <v>4000</v>
      </c>
      <c r="M28" s="169">
        <f>M29+M32</f>
        <v>4000</v>
      </c>
      <c r="N28" s="169">
        <f>N29+N32</f>
        <v>4000</v>
      </c>
    </row>
    <row r="29" spans="1:14" ht="23.25" customHeight="1">
      <c r="A29" s="268" t="s">
        <v>128</v>
      </c>
      <c r="B29" s="268"/>
      <c r="C29" s="268"/>
      <c r="D29" s="268"/>
      <c r="E29" s="268"/>
      <c r="F29" s="269" t="s">
        <v>198</v>
      </c>
      <c r="G29" s="269"/>
      <c r="H29" s="269" t="s">
        <v>129</v>
      </c>
      <c r="I29" s="269"/>
      <c r="J29" s="269"/>
      <c r="K29" s="269"/>
      <c r="L29" s="169">
        <f t="shared" ref="L29:N30" si="3">L30</f>
        <v>2000</v>
      </c>
      <c r="M29" s="169">
        <f t="shared" si="3"/>
        <v>2000</v>
      </c>
      <c r="N29" s="169">
        <f t="shared" si="3"/>
        <v>2000</v>
      </c>
    </row>
    <row r="30" spans="1:14" ht="15" customHeight="1">
      <c r="A30" s="268" t="s">
        <v>130</v>
      </c>
      <c r="B30" s="268"/>
      <c r="C30" s="268"/>
      <c r="D30" s="268"/>
      <c r="E30" s="268"/>
      <c r="F30" s="269" t="s">
        <v>198</v>
      </c>
      <c r="G30" s="269"/>
      <c r="H30" s="269" t="s">
        <v>131</v>
      </c>
      <c r="I30" s="269"/>
      <c r="J30" s="269"/>
      <c r="K30" s="269"/>
      <c r="L30" s="169">
        <f t="shared" si="3"/>
        <v>2000</v>
      </c>
      <c r="M30" s="169">
        <f t="shared" si="3"/>
        <v>2000</v>
      </c>
      <c r="N30" s="169">
        <f t="shared" si="3"/>
        <v>2000</v>
      </c>
    </row>
    <row r="31" spans="1:14" ht="15" customHeight="1">
      <c r="A31" s="268" t="s">
        <v>116</v>
      </c>
      <c r="B31" s="268"/>
      <c r="C31" s="268"/>
      <c r="D31" s="268"/>
      <c r="E31" s="268"/>
      <c r="F31" s="269" t="s">
        <v>198</v>
      </c>
      <c r="G31" s="269"/>
      <c r="H31" s="269" t="s">
        <v>131</v>
      </c>
      <c r="I31" s="269"/>
      <c r="J31" s="269" t="s">
        <v>117</v>
      </c>
      <c r="K31" s="269"/>
      <c r="L31" s="169">
        <v>2000</v>
      </c>
      <c r="M31" s="169">
        <v>2000</v>
      </c>
      <c r="N31" s="169">
        <v>2000</v>
      </c>
    </row>
    <row r="32" spans="1:14" ht="15" customHeight="1">
      <c r="A32" s="268" t="s">
        <v>135</v>
      </c>
      <c r="B32" s="268"/>
      <c r="C32" s="268"/>
      <c r="D32" s="268"/>
      <c r="E32" s="268"/>
      <c r="F32" s="269" t="s">
        <v>198</v>
      </c>
      <c r="G32" s="269"/>
      <c r="H32" s="269" t="s">
        <v>136</v>
      </c>
      <c r="I32" s="269"/>
      <c r="J32" s="269"/>
      <c r="K32" s="269"/>
      <c r="L32" s="169">
        <f t="shared" ref="L32:N33" si="4">L33</f>
        <v>2000</v>
      </c>
      <c r="M32" s="169">
        <f t="shared" si="4"/>
        <v>2000</v>
      </c>
      <c r="N32" s="169">
        <f t="shared" si="4"/>
        <v>2000</v>
      </c>
    </row>
    <row r="33" spans="1:14" ht="15" customHeight="1">
      <c r="A33" s="268" t="s">
        <v>130</v>
      </c>
      <c r="B33" s="268"/>
      <c r="C33" s="268"/>
      <c r="D33" s="268"/>
      <c r="E33" s="268"/>
      <c r="F33" s="269" t="s">
        <v>198</v>
      </c>
      <c r="G33" s="269"/>
      <c r="H33" s="269" t="s">
        <v>137</v>
      </c>
      <c r="I33" s="269"/>
      <c r="J33" s="269"/>
      <c r="K33" s="269"/>
      <c r="L33" s="169">
        <f t="shared" si="4"/>
        <v>2000</v>
      </c>
      <c r="M33" s="169">
        <f t="shared" si="4"/>
        <v>2000</v>
      </c>
      <c r="N33" s="169">
        <f t="shared" si="4"/>
        <v>2000</v>
      </c>
    </row>
    <row r="34" spans="1:14" ht="15" customHeight="1">
      <c r="A34" s="268" t="s">
        <v>116</v>
      </c>
      <c r="B34" s="268"/>
      <c r="C34" s="268"/>
      <c r="D34" s="268"/>
      <c r="E34" s="268"/>
      <c r="F34" s="269" t="s">
        <v>198</v>
      </c>
      <c r="G34" s="269"/>
      <c r="H34" s="269" t="s">
        <v>137</v>
      </c>
      <c r="I34" s="269"/>
      <c r="J34" s="269" t="s">
        <v>117</v>
      </c>
      <c r="K34" s="269"/>
      <c r="L34" s="169">
        <v>2000</v>
      </c>
      <c r="M34" s="169">
        <v>2000</v>
      </c>
      <c r="N34" s="169">
        <v>2000</v>
      </c>
    </row>
    <row r="35" spans="1:14" ht="15" customHeight="1">
      <c r="A35" s="268" t="s">
        <v>175</v>
      </c>
      <c r="B35" s="268"/>
      <c r="C35" s="268"/>
      <c r="D35" s="268"/>
      <c r="E35" s="268"/>
      <c r="F35" s="269" t="s">
        <v>198</v>
      </c>
      <c r="G35" s="269"/>
      <c r="H35" s="269" t="s">
        <v>176</v>
      </c>
      <c r="I35" s="269"/>
      <c r="J35" s="269"/>
      <c r="K35" s="269"/>
      <c r="L35" s="169">
        <f t="shared" ref="L35:N36" si="5">L36</f>
        <v>20000</v>
      </c>
      <c r="M35" s="169">
        <f t="shared" si="5"/>
        <v>20000</v>
      </c>
      <c r="N35" s="169">
        <f t="shared" si="5"/>
        <v>20000</v>
      </c>
    </row>
    <row r="36" spans="1:14" ht="15" customHeight="1">
      <c r="A36" s="268" t="s">
        <v>130</v>
      </c>
      <c r="B36" s="268"/>
      <c r="C36" s="268"/>
      <c r="D36" s="268"/>
      <c r="E36" s="268"/>
      <c r="F36" s="269" t="s">
        <v>198</v>
      </c>
      <c r="G36" s="269"/>
      <c r="H36" s="269" t="s">
        <v>179</v>
      </c>
      <c r="I36" s="269"/>
      <c r="J36" s="269"/>
      <c r="K36" s="269"/>
      <c r="L36" s="169">
        <f t="shared" si="5"/>
        <v>20000</v>
      </c>
      <c r="M36" s="169">
        <f t="shared" si="5"/>
        <v>20000</v>
      </c>
      <c r="N36" s="169">
        <f t="shared" si="5"/>
        <v>20000</v>
      </c>
    </row>
    <row r="37" spans="1:14" ht="15" customHeight="1">
      <c r="A37" s="268" t="s">
        <v>116</v>
      </c>
      <c r="B37" s="268"/>
      <c r="C37" s="268"/>
      <c r="D37" s="268"/>
      <c r="E37" s="268"/>
      <c r="F37" s="269" t="s">
        <v>198</v>
      </c>
      <c r="G37" s="269"/>
      <c r="H37" s="269" t="s">
        <v>179</v>
      </c>
      <c r="I37" s="269"/>
      <c r="J37" s="269" t="s">
        <v>117</v>
      </c>
      <c r="K37" s="269"/>
      <c r="L37" s="169">
        <v>20000</v>
      </c>
      <c r="M37" s="169">
        <v>20000</v>
      </c>
      <c r="N37" s="169">
        <v>20000</v>
      </c>
    </row>
    <row r="38" spans="1:14" ht="15" customHeight="1">
      <c r="A38" s="268" t="s">
        <v>199</v>
      </c>
      <c r="B38" s="268"/>
      <c r="C38" s="268"/>
      <c r="D38" s="268"/>
      <c r="E38" s="268"/>
      <c r="F38" s="269" t="s">
        <v>200</v>
      </c>
      <c r="G38" s="269"/>
      <c r="H38" s="269"/>
      <c r="I38" s="269"/>
      <c r="J38" s="269"/>
      <c r="K38" s="269"/>
      <c r="L38" s="169">
        <f>L39+L42</f>
        <v>43000</v>
      </c>
      <c r="M38" s="169">
        <f>M39+M42</f>
        <v>43000</v>
      </c>
      <c r="N38" s="169">
        <f>N39+N42</f>
        <v>43000</v>
      </c>
    </row>
    <row r="39" spans="1:14" ht="15" customHeight="1">
      <c r="A39" s="268" t="s">
        <v>175</v>
      </c>
      <c r="B39" s="268"/>
      <c r="C39" s="268"/>
      <c r="D39" s="268"/>
      <c r="E39" s="268"/>
      <c r="F39" s="269" t="s">
        <v>200</v>
      </c>
      <c r="G39" s="269"/>
      <c r="H39" s="269" t="s">
        <v>176</v>
      </c>
      <c r="I39" s="269"/>
      <c r="J39" s="269"/>
      <c r="K39" s="269"/>
      <c r="L39" s="169">
        <f t="shared" ref="L39:N40" si="6">L40</f>
        <v>43000</v>
      </c>
      <c r="M39" s="169">
        <f t="shared" si="6"/>
        <v>43000</v>
      </c>
      <c r="N39" s="169">
        <f t="shared" si="6"/>
        <v>43000</v>
      </c>
    </row>
    <row r="40" spans="1:14" ht="15" customHeight="1">
      <c r="A40" s="268" t="s">
        <v>180</v>
      </c>
      <c r="B40" s="268"/>
      <c r="C40" s="268"/>
      <c r="D40" s="268"/>
      <c r="E40" s="268"/>
      <c r="F40" s="269" t="s">
        <v>200</v>
      </c>
      <c r="G40" s="269"/>
      <c r="H40" s="269" t="s">
        <v>181</v>
      </c>
      <c r="I40" s="269"/>
      <c r="J40" s="269"/>
      <c r="K40" s="269"/>
      <c r="L40" s="169">
        <f t="shared" si="6"/>
        <v>43000</v>
      </c>
      <c r="M40" s="169">
        <f t="shared" si="6"/>
        <v>43000</v>
      </c>
      <c r="N40" s="169">
        <f t="shared" si="6"/>
        <v>43000</v>
      </c>
    </row>
    <row r="41" spans="1:14" ht="22.5" customHeight="1">
      <c r="A41" s="268" t="s">
        <v>110</v>
      </c>
      <c r="B41" s="268"/>
      <c r="C41" s="268"/>
      <c r="D41" s="268"/>
      <c r="E41" s="268"/>
      <c r="F41" s="269" t="s">
        <v>200</v>
      </c>
      <c r="G41" s="269"/>
      <c r="H41" s="269" t="s">
        <v>181</v>
      </c>
      <c r="I41" s="269"/>
      <c r="J41" s="269" t="s">
        <v>111</v>
      </c>
      <c r="K41" s="269"/>
      <c r="L41" s="169">
        <v>43000</v>
      </c>
      <c r="M41" s="169">
        <v>43000</v>
      </c>
      <c r="N41" s="169">
        <v>43000</v>
      </c>
    </row>
    <row r="42" spans="1:14" ht="18.75" hidden="1" customHeight="1">
      <c r="A42" s="265" t="s">
        <v>346</v>
      </c>
      <c r="B42" s="266"/>
      <c r="C42" s="266"/>
      <c r="D42" s="266"/>
      <c r="E42" s="267"/>
      <c r="F42" s="270" t="s">
        <v>200</v>
      </c>
      <c r="G42" s="271"/>
      <c r="H42" s="270" t="s">
        <v>347</v>
      </c>
      <c r="I42" s="271"/>
      <c r="J42" s="270"/>
      <c r="K42" s="271"/>
      <c r="L42" s="168">
        <f>L43</f>
        <v>0</v>
      </c>
      <c r="M42" s="168">
        <f>M43</f>
        <v>0</v>
      </c>
      <c r="N42" s="168">
        <f>N43</f>
        <v>0</v>
      </c>
    </row>
    <row r="43" spans="1:14" ht="17.25" hidden="1" customHeight="1">
      <c r="A43" s="265" t="s">
        <v>116</v>
      </c>
      <c r="B43" s="266"/>
      <c r="C43" s="266"/>
      <c r="D43" s="266"/>
      <c r="E43" s="267"/>
      <c r="F43" s="270" t="s">
        <v>200</v>
      </c>
      <c r="G43" s="271"/>
      <c r="H43" s="270" t="s">
        <v>347</v>
      </c>
      <c r="I43" s="271"/>
      <c r="J43" s="270" t="s">
        <v>117</v>
      </c>
      <c r="K43" s="271"/>
      <c r="L43" s="168"/>
      <c r="M43" s="168"/>
      <c r="N43" s="168"/>
    </row>
    <row r="44" spans="1:14" ht="15" customHeight="1">
      <c r="A44" s="286" t="s">
        <v>201</v>
      </c>
      <c r="B44" s="286"/>
      <c r="C44" s="286"/>
      <c r="D44" s="286"/>
      <c r="E44" s="286"/>
      <c r="F44" s="287" t="s">
        <v>202</v>
      </c>
      <c r="G44" s="287"/>
      <c r="H44" s="287"/>
      <c r="I44" s="287"/>
      <c r="J44" s="287"/>
      <c r="K44" s="287"/>
      <c r="L44" s="171">
        <f>L45</f>
        <v>1104900</v>
      </c>
      <c r="M44" s="171">
        <f t="shared" ref="M44:N46" si="7">M45</f>
        <v>1129000</v>
      </c>
      <c r="N44" s="171">
        <f t="shared" si="7"/>
        <v>1154500</v>
      </c>
    </row>
    <row r="45" spans="1:14" ht="15" customHeight="1">
      <c r="A45" s="268" t="s">
        <v>203</v>
      </c>
      <c r="B45" s="268"/>
      <c r="C45" s="268"/>
      <c r="D45" s="268"/>
      <c r="E45" s="268"/>
      <c r="F45" s="269" t="s">
        <v>204</v>
      </c>
      <c r="G45" s="269"/>
      <c r="H45" s="269"/>
      <c r="I45" s="269"/>
      <c r="J45" s="269"/>
      <c r="K45" s="269"/>
      <c r="L45" s="169">
        <f>L46</f>
        <v>1104900</v>
      </c>
      <c r="M45" s="169">
        <f t="shared" si="7"/>
        <v>1129000</v>
      </c>
      <c r="N45" s="169">
        <f t="shared" si="7"/>
        <v>1154500</v>
      </c>
    </row>
    <row r="46" spans="1:14" ht="15" customHeight="1">
      <c r="A46" s="268" t="s">
        <v>175</v>
      </c>
      <c r="B46" s="268"/>
      <c r="C46" s="268"/>
      <c r="D46" s="268"/>
      <c r="E46" s="268"/>
      <c r="F46" s="269" t="s">
        <v>204</v>
      </c>
      <c r="G46" s="269"/>
      <c r="H46" s="269" t="s">
        <v>176</v>
      </c>
      <c r="I46" s="269"/>
      <c r="J46" s="269"/>
      <c r="K46" s="269"/>
      <c r="L46" s="169">
        <f>L47</f>
        <v>1104900</v>
      </c>
      <c r="M46" s="169">
        <f t="shared" si="7"/>
        <v>1129000</v>
      </c>
      <c r="N46" s="169">
        <f t="shared" si="7"/>
        <v>1154500</v>
      </c>
    </row>
    <row r="47" spans="1:14" ht="23.25" customHeight="1">
      <c r="A47" s="268" t="s">
        <v>188</v>
      </c>
      <c r="B47" s="268"/>
      <c r="C47" s="268"/>
      <c r="D47" s="268"/>
      <c r="E47" s="268"/>
      <c r="F47" s="269" t="s">
        <v>204</v>
      </c>
      <c r="G47" s="269"/>
      <c r="H47" s="269" t="s">
        <v>189</v>
      </c>
      <c r="I47" s="269"/>
      <c r="J47" s="269"/>
      <c r="K47" s="269"/>
      <c r="L47" s="169">
        <f>L48+L49</f>
        <v>1104900</v>
      </c>
      <c r="M47" s="169">
        <f>M48+M49</f>
        <v>1129000</v>
      </c>
      <c r="N47" s="169">
        <f>N48+N49</f>
        <v>1154500</v>
      </c>
    </row>
    <row r="48" spans="1:14" ht="34.5" customHeight="1">
      <c r="A48" s="268" t="s">
        <v>122</v>
      </c>
      <c r="B48" s="268"/>
      <c r="C48" s="268"/>
      <c r="D48" s="268"/>
      <c r="E48" s="268"/>
      <c r="F48" s="269" t="s">
        <v>204</v>
      </c>
      <c r="G48" s="269"/>
      <c r="H48" s="269" t="s">
        <v>189</v>
      </c>
      <c r="I48" s="269"/>
      <c r="J48" s="269" t="s">
        <v>123</v>
      </c>
      <c r="K48" s="269"/>
      <c r="L48" s="169">
        <v>841600</v>
      </c>
      <c r="M48" s="169">
        <f>L48</f>
        <v>841600</v>
      </c>
      <c r="N48" s="169">
        <f>M48</f>
        <v>841600</v>
      </c>
    </row>
    <row r="49" spans="1:14">
      <c r="A49" s="268" t="s">
        <v>110</v>
      </c>
      <c r="B49" s="268"/>
      <c r="C49" s="268"/>
      <c r="D49" s="268"/>
      <c r="E49" s="268"/>
      <c r="F49" s="269" t="s">
        <v>204</v>
      </c>
      <c r="G49" s="269"/>
      <c r="H49" s="269" t="s">
        <v>189</v>
      </c>
      <c r="I49" s="269"/>
      <c r="J49" s="269" t="s">
        <v>111</v>
      </c>
      <c r="K49" s="269"/>
      <c r="L49" s="169">
        <v>263300</v>
      </c>
      <c r="M49" s="169">
        <v>287400</v>
      </c>
      <c r="N49" s="169">
        <v>312900</v>
      </c>
    </row>
    <row r="50" spans="1:14" ht="22.5" customHeight="1">
      <c r="A50" s="286" t="s">
        <v>205</v>
      </c>
      <c r="B50" s="286"/>
      <c r="C50" s="286"/>
      <c r="D50" s="286"/>
      <c r="E50" s="286"/>
      <c r="F50" s="287" t="s">
        <v>206</v>
      </c>
      <c r="G50" s="287"/>
      <c r="H50" s="287"/>
      <c r="I50" s="287"/>
      <c r="J50" s="287"/>
      <c r="K50" s="287"/>
      <c r="L50" s="171">
        <f>L51</f>
        <v>9000</v>
      </c>
      <c r="M50" s="171">
        <f t="shared" ref="M50:N54" si="8">M51</f>
        <v>0</v>
      </c>
      <c r="N50" s="171">
        <f t="shared" si="8"/>
        <v>0</v>
      </c>
    </row>
    <row r="51" spans="1:14">
      <c r="A51" s="268" t="s">
        <v>207</v>
      </c>
      <c r="B51" s="268"/>
      <c r="C51" s="268"/>
      <c r="D51" s="268"/>
      <c r="E51" s="268"/>
      <c r="F51" s="269" t="s">
        <v>208</v>
      </c>
      <c r="G51" s="269"/>
      <c r="H51" s="269"/>
      <c r="I51" s="269"/>
      <c r="J51" s="269"/>
      <c r="K51" s="269"/>
      <c r="L51" s="169">
        <f>L52</f>
        <v>9000</v>
      </c>
      <c r="M51" s="169">
        <f t="shared" si="8"/>
        <v>0</v>
      </c>
      <c r="N51" s="169">
        <f t="shared" si="8"/>
        <v>0</v>
      </c>
    </row>
    <row r="52" spans="1:14">
      <c r="A52" s="268" t="s">
        <v>126</v>
      </c>
      <c r="B52" s="268"/>
      <c r="C52" s="268"/>
      <c r="D52" s="268"/>
      <c r="E52" s="268"/>
      <c r="F52" s="269" t="s">
        <v>208</v>
      </c>
      <c r="G52" s="269"/>
      <c r="H52" s="269" t="s">
        <v>127</v>
      </c>
      <c r="I52" s="269"/>
      <c r="J52" s="269"/>
      <c r="K52" s="269"/>
      <c r="L52" s="169">
        <f>L53</f>
        <v>9000</v>
      </c>
      <c r="M52" s="169">
        <f t="shared" si="8"/>
        <v>0</v>
      </c>
      <c r="N52" s="169">
        <f t="shared" si="8"/>
        <v>0</v>
      </c>
    </row>
    <row r="53" spans="1:14">
      <c r="A53" s="268" t="s">
        <v>138</v>
      </c>
      <c r="B53" s="268"/>
      <c r="C53" s="268"/>
      <c r="D53" s="268"/>
      <c r="E53" s="268"/>
      <c r="F53" s="269" t="s">
        <v>208</v>
      </c>
      <c r="G53" s="269"/>
      <c r="H53" s="269" t="s">
        <v>139</v>
      </c>
      <c r="I53" s="269"/>
      <c r="J53" s="269"/>
      <c r="K53" s="269"/>
      <c r="L53" s="169">
        <f>L54</f>
        <v>9000</v>
      </c>
      <c r="M53" s="169">
        <f t="shared" si="8"/>
        <v>0</v>
      </c>
      <c r="N53" s="169">
        <f t="shared" si="8"/>
        <v>0</v>
      </c>
    </row>
    <row r="54" spans="1:14">
      <c r="A54" s="268" t="s">
        <v>144</v>
      </c>
      <c r="B54" s="268"/>
      <c r="C54" s="268"/>
      <c r="D54" s="268"/>
      <c r="E54" s="268"/>
      <c r="F54" s="269" t="s">
        <v>208</v>
      </c>
      <c r="G54" s="269"/>
      <c r="H54" s="269" t="s">
        <v>145</v>
      </c>
      <c r="I54" s="269"/>
      <c r="J54" s="269"/>
      <c r="K54" s="269"/>
      <c r="L54" s="169">
        <f>L55</f>
        <v>9000</v>
      </c>
      <c r="M54" s="169">
        <f t="shared" si="8"/>
        <v>0</v>
      </c>
      <c r="N54" s="169">
        <f t="shared" si="8"/>
        <v>0</v>
      </c>
    </row>
    <row r="55" spans="1:14">
      <c r="A55" s="268" t="s">
        <v>110</v>
      </c>
      <c r="B55" s="268"/>
      <c r="C55" s="268"/>
      <c r="D55" s="268"/>
      <c r="E55" s="268"/>
      <c r="F55" s="269" t="s">
        <v>208</v>
      </c>
      <c r="G55" s="269"/>
      <c r="H55" s="269" t="s">
        <v>145</v>
      </c>
      <c r="I55" s="269"/>
      <c r="J55" s="269" t="s">
        <v>111</v>
      </c>
      <c r="K55" s="269"/>
      <c r="L55" s="169">
        <v>9000</v>
      </c>
      <c r="M55" s="169"/>
      <c r="N55" s="169"/>
    </row>
    <row r="56" spans="1:14" ht="15" customHeight="1">
      <c r="A56" s="286" t="s">
        <v>209</v>
      </c>
      <c r="B56" s="286"/>
      <c r="C56" s="286"/>
      <c r="D56" s="286"/>
      <c r="E56" s="286"/>
      <c r="F56" s="287" t="s">
        <v>210</v>
      </c>
      <c r="G56" s="287"/>
      <c r="H56" s="287"/>
      <c r="I56" s="287"/>
      <c r="J56" s="287"/>
      <c r="K56" s="287"/>
      <c r="L56" s="171">
        <f>L57+L67</f>
        <v>3000000</v>
      </c>
      <c r="M56" s="171">
        <f>M57+M67</f>
        <v>3000000</v>
      </c>
      <c r="N56" s="171">
        <f>N57+N67</f>
        <v>3000000</v>
      </c>
    </row>
    <row r="57" spans="1:14" ht="15" customHeight="1">
      <c r="A57" s="268" t="s">
        <v>211</v>
      </c>
      <c r="B57" s="268"/>
      <c r="C57" s="268"/>
      <c r="D57" s="268"/>
      <c r="E57" s="268"/>
      <c r="F57" s="269" t="s">
        <v>212</v>
      </c>
      <c r="G57" s="269"/>
      <c r="H57" s="269"/>
      <c r="I57" s="269"/>
      <c r="J57" s="269"/>
      <c r="K57" s="269"/>
      <c r="L57" s="169">
        <f>L58+L62</f>
        <v>3000000</v>
      </c>
      <c r="M57" s="169">
        <f>M58+M62</f>
        <v>3000000</v>
      </c>
      <c r="N57" s="169">
        <f>N58+N62</f>
        <v>3000000</v>
      </c>
    </row>
    <row r="58" spans="1:14" ht="15" customHeight="1">
      <c r="A58" s="268" t="s">
        <v>126</v>
      </c>
      <c r="B58" s="268"/>
      <c r="C58" s="268"/>
      <c r="D58" s="268"/>
      <c r="E58" s="268"/>
      <c r="F58" s="269" t="s">
        <v>212</v>
      </c>
      <c r="G58" s="269"/>
      <c r="H58" s="269" t="s">
        <v>127</v>
      </c>
      <c r="I58" s="269"/>
      <c r="J58" s="269"/>
      <c r="K58" s="269"/>
      <c r="L58" s="169">
        <f>L59</f>
        <v>3000000</v>
      </c>
      <c r="M58" s="169">
        <f t="shared" ref="M58:N60" si="9">M59</f>
        <v>3000000</v>
      </c>
      <c r="N58" s="169">
        <f t="shared" si="9"/>
        <v>3000000</v>
      </c>
    </row>
    <row r="59" spans="1:14" ht="15" customHeight="1">
      <c r="A59" s="268" t="s">
        <v>138</v>
      </c>
      <c r="B59" s="268"/>
      <c r="C59" s="268"/>
      <c r="D59" s="268"/>
      <c r="E59" s="268"/>
      <c r="F59" s="269" t="s">
        <v>212</v>
      </c>
      <c r="G59" s="269"/>
      <c r="H59" s="269" t="s">
        <v>139</v>
      </c>
      <c r="I59" s="269"/>
      <c r="J59" s="269"/>
      <c r="K59" s="269"/>
      <c r="L59" s="169">
        <f>L60</f>
        <v>3000000</v>
      </c>
      <c r="M59" s="169">
        <f t="shared" si="9"/>
        <v>3000000</v>
      </c>
      <c r="N59" s="169">
        <f t="shared" si="9"/>
        <v>3000000</v>
      </c>
    </row>
    <row r="60" spans="1:14" ht="15" customHeight="1">
      <c r="A60" s="268" t="s">
        <v>140</v>
      </c>
      <c r="B60" s="268"/>
      <c r="C60" s="268"/>
      <c r="D60" s="268"/>
      <c r="E60" s="268"/>
      <c r="F60" s="269" t="s">
        <v>212</v>
      </c>
      <c r="G60" s="269"/>
      <c r="H60" s="269" t="s">
        <v>141</v>
      </c>
      <c r="I60" s="269"/>
      <c r="J60" s="269"/>
      <c r="K60" s="269"/>
      <c r="L60" s="169">
        <f>L61</f>
        <v>3000000</v>
      </c>
      <c r="M60" s="169">
        <f t="shared" si="9"/>
        <v>3000000</v>
      </c>
      <c r="N60" s="169">
        <f t="shared" si="9"/>
        <v>3000000</v>
      </c>
    </row>
    <row r="61" spans="1:14" ht="23.25" customHeight="1">
      <c r="A61" s="268" t="s">
        <v>110</v>
      </c>
      <c r="B61" s="268"/>
      <c r="C61" s="268"/>
      <c r="D61" s="268"/>
      <c r="E61" s="268"/>
      <c r="F61" s="269" t="s">
        <v>212</v>
      </c>
      <c r="G61" s="269"/>
      <c r="H61" s="269" t="s">
        <v>141</v>
      </c>
      <c r="I61" s="269"/>
      <c r="J61" s="269" t="s">
        <v>111</v>
      </c>
      <c r="K61" s="269"/>
      <c r="L61" s="169">
        <v>3000000</v>
      </c>
      <c r="M61" s="169">
        <v>3000000</v>
      </c>
      <c r="N61" s="169">
        <v>3000000</v>
      </c>
    </row>
    <row r="62" spans="1:14" ht="23.25" hidden="1" customHeight="1">
      <c r="A62" s="268" t="s">
        <v>154</v>
      </c>
      <c r="B62" s="268"/>
      <c r="C62" s="268"/>
      <c r="D62" s="268"/>
      <c r="E62" s="268"/>
      <c r="F62" s="269" t="s">
        <v>212</v>
      </c>
      <c r="G62" s="269"/>
      <c r="H62" s="269" t="s">
        <v>155</v>
      </c>
      <c r="I62" s="269"/>
      <c r="J62" s="269"/>
      <c r="K62" s="269"/>
      <c r="L62" s="169">
        <f>L63+L65</f>
        <v>0</v>
      </c>
    </row>
    <row r="63" spans="1:14" ht="15" hidden="1" customHeight="1">
      <c r="A63" s="268" t="s">
        <v>140</v>
      </c>
      <c r="B63" s="268"/>
      <c r="C63" s="268"/>
      <c r="D63" s="268"/>
      <c r="E63" s="268"/>
      <c r="F63" s="269" t="s">
        <v>212</v>
      </c>
      <c r="G63" s="269"/>
      <c r="H63" s="269" t="s">
        <v>156</v>
      </c>
      <c r="I63" s="269"/>
      <c r="J63" s="269"/>
      <c r="K63" s="269"/>
      <c r="L63" s="169">
        <f>L64</f>
        <v>0</v>
      </c>
    </row>
    <row r="64" spans="1:14" ht="23.25" hidden="1" customHeight="1">
      <c r="A64" s="268" t="s">
        <v>110</v>
      </c>
      <c r="B64" s="268"/>
      <c r="C64" s="268"/>
      <c r="D64" s="268"/>
      <c r="E64" s="268"/>
      <c r="F64" s="269" t="s">
        <v>212</v>
      </c>
      <c r="G64" s="269"/>
      <c r="H64" s="269" t="s">
        <v>156</v>
      </c>
      <c r="I64" s="269"/>
      <c r="J64" s="269" t="s">
        <v>111</v>
      </c>
      <c r="K64" s="269"/>
      <c r="L64" s="169"/>
    </row>
    <row r="65" spans="1:14" ht="23.25" hidden="1" customHeight="1">
      <c r="A65" s="268" t="s">
        <v>159</v>
      </c>
      <c r="B65" s="268"/>
      <c r="C65" s="268"/>
      <c r="D65" s="268"/>
      <c r="E65" s="268"/>
      <c r="F65" s="269" t="s">
        <v>212</v>
      </c>
      <c r="G65" s="269"/>
      <c r="H65" s="269" t="s">
        <v>160</v>
      </c>
      <c r="I65" s="269"/>
      <c r="J65" s="269"/>
      <c r="K65" s="269"/>
      <c r="L65" s="169">
        <f>L66</f>
        <v>0</v>
      </c>
    </row>
    <row r="66" spans="1:14" ht="23.25" hidden="1" customHeight="1">
      <c r="A66" s="268" t="s">
        <v>110</v>
      </c>
      <c r="B66" s="268"/>
      <c r="C66" s="268"/>
      <c r="D66" s="268"/>
      <c r="E66" s="268"/>
      <c r="F66" s="269" t="s">
        <v>212</v>
      </c>
      <c r="G66" s="269"/>
      <c r="H66" s="269" t="s">
        <v>160</v>
      </c>
      <c r="I66" s="269"/>
      <c r="J66" s="269" t="s">
        <v>111</v>
      </c>
      <c r="K66" s="269"/>
      <c r="L66" s="169"/>
    </row>
    <row r="67" spans="1:14" hidden="1">
      <c r="A67" s="289" t="s">
        <v>289</v>
      </c>
      <c r="B67" s="290"/>
      <c r="C67" s="290"/>
      <c r="D67" s="290"/>
      <c r="E67" s="291"/>
      <c r="F67" s="270" t="s">
        <v>288</v>
      </c>
      <c r="G67" s="271"/>
      <c r="H67" s="270"/>
      <c r="I67" s="271"/>
      <c r="J67" s="270"/>
      <c r="K67" s="271"/>
      <c r="L67" s="173">
        <f t="shared" ref="L67:N68" si="10">L68</f>
        <v>0</v>
      </c>
      <c r="M67" s="173">
        <f t="shared" si="10"/>
        <v>0</v>
      </c>
      <c r="N67" s="173">
        <f t="shared" si="10"/>
        <v>0</v>
      </c>
    </row>
    <row r="68" spans="1:14" hidden="1">
      <c r="A68" s="289" t="s">
        <v>290</v>
      </c>
      <c r="B68" s="290"/>
      <c r="C68" s="290"/>
      <c r="D68" s="290"/>
      <c r="E68" s="291"/>
      <c r="F68" s="270" t="s">
        <v>288</v>
      </c>
      <c r="G68" s="271"/>
      <c r="H68" s="270" t="s">
        <v>291</v>
      </c>
      <c r="I68" s="271"/>
      <c r="J68" s="270"/>
      <c r="K68" s="271"/>
      <c r="L68" s="173">
        <f t="shared" si="10"/>
        <v>0</v>
      </c>
      <c r="M68" s="173">
        <f t="shared" si="10"/>
        <v>0</v>
      </c>
      <c r="N68" s="173">
        <f t="shared" si="10"/>
        <v>0</v>
      </c>
    </row>
    <row r="69" spans="1:14" ht="23.25" hidden="1" customHeight="1">
      <c r="A69" s="289" t="s">
        <v>110</v>
      </c>
      <c r="B69" s="290"/>
      <c r="C69" s="290"/>
      <c r="D69" s="290"/>
      <c r="E69" s="291"/>
      <c r="F69" s="270" t="s">
        <v>288</v>
      </c>
      <c r="G69" s="271"/>
      <c r="H69" s="270" t="s">
        <v>291</v>
      </c>
      <c r="I69" s="271"/>
      <c r="J69" s="270" t="s">
        <v>111</v>
      </c>
      <c r="K69" s="271"/>
      <c r="L69" s="173"/>
      <c r="M69" s="173"/>
      <c r="N69" s="173"/>
    </row>
    <row r="70" spans="1:14" ht="15" customHeight="1">
      <c r="A70" s="286" t="s">
        <v>213</v>
      </c>
      <c r="B70" s="286"/>
      <c r="C70" s="286"/>
      <c r="D70" s="286"/>
      <c r="E70" s="286"/>
      <c r="F70" s="287" t="s">
        <v>214</v>
      </c>
      <c r="G70" s="287"/>
      <c r="H70" s="287"/>
      <c r="I70" s="287"/>
      <c r="J70" s="287"/>
      <c r="K70" s="287"/>
      <c r="L70" s="171">
        <f>L71+L82+L87</f>
        <v>25300361.789999999</v>
      </c>
      <c r="M70" s="171">
        <f>M71+M82+M87</f>
        <v>1600000</v>
      </c>
      <c r="N70" s="171">
        <f>N71+N82+N87</f>
        <v>1600000</v>
      </c>
    </row>
    <row r="71" spans="1:14" ht="15" customHeight="1">
      <c r="A71" s="268" t="s">
        <v>215</v>
      </c>
      <c r="B71" s="268"/>
      <c r="C71" s="268"/>
      <c r="D71" s="268"/>
      <c r="E71" s="268"/>
      <c r="F71" s="269" t="s">
        <v>216</v>
      </c>
      <c r="G71" s="269"/>
      <c r="H71" s="269"/>
      <c r="I71" s="269"/>
      <c r="J71" s="269"/>
      <c r="K71" s="269"/>
      <c r="L71" s="169">
        <f>L72+L79</f>
        <v>1075000</v>
      </c>
      <c r="M71" s="169">
        <f>M72+M79</f>
        <v>0</v>
      </c>
      <c r="N71" s="169">
        <f>N72+N79</f>
        <v>0</v>
      </c>
    </row>
    <row r="72" spans="1:14" ht="34.5" customHeight="1">
      <c r="A72" s="268" t="s">
        <v>106</v>
      </c>
      <c r="B72" s="268"/>
      <c r="C72" s="268"/>
      <c r="D72" s="268"/>
      <c r="E72" s="268"/>
      <c r="F72" s="269" t="s">
        <v>216</v>
      </c>
      <c r="G72" s="269"/>
      <c r="H72" s="269" t="s">
        <v>107</v>
      </c>
      <c r="I72" s="269"/>
      <c r="J72" s="269"/>
      <c r="K72" s="269"/>
      <c r="L72" s="169">
        <f>L73+L75</f>
        <v>1075000</v>
      </c>
      <c r="M72" s="169">
        <f>M73+M75</f>
        <v>0</v>
      </c>
      <c r="N72" s="169">
        <f>N73+N75</f>
        <v>0</v>
      </c>
    </row>
    <row r="73" spans="1:14" ht="15" customHeight="1">
      <c r="A73" s="268" t="s">
        <v>108</v>
      </c>
      <c r="B73" s="268"/>
      <c r="C73" s="268"/>
      <c r="D73" s="268"/>
      <c r="E73" s="268"/>
      <c r="F73" s="269" t="s">
        <v>216</v>
      </c>
      <c r="G73" s="269"/>
      <c r="H73" s="269" t="s">
        <v>109</v>
      </c>
      <c r="I73" s="269"/>
      <c r="J73" s="269"/>
      <c r="K73" s="269"/>
      <c r="L73" s="169">
        <f>L74</f>
        <v>1000000</v>
      </c>
      <c r="M73" s="169">
        <f>M74</f>
        <v>0</v>
      </c>
      <c r="N73" s="169">
        <f>N74</f>
        <v>0</v>
      </c>
    </row>
    <row r="74" spans="1:14" ht="23.25" customHeight="1">
      <c r="A74" s="268" t="s">
        <v>110</v>
      </c>
      <c r="B74" s="268"/>
      <c r="C74" s="268"/>
      <c r="D74" s="268"/>
      <c r="E74" s="268"/>
      <c r="F74" s="269" t="s">
        <v>216</v>
      </c>
      <c r="G74" s="269"/>
      <c r="H74" s="269" t="s">
        <v>109</v>
      </c>
      <c r="I74" s="269"/>
      <c r="J74" s="269" t="s">
        <v>111</v>
      </c>
      <c r="K74" s="269"/>
      <c r="L74" s="169">
        <v>1000000</v>
      </c>
      <c r="M74" s="169"/>
      <c r="N74" s="169"/>
    </row>
    <row r="75" spans="1:14" ht="23.25" customHeight="1">
      <c r="A75" s="268" t="s">
        <v>112</v>
      </c>
      <c r="B75" s="268"/>
      <c r="C75" s="268"/>
      <c r="D75" s="268"/>
      <c r="E75" s="268"/>
      <c r="F75" s="269" t="s">
        <v>216</v>
      </c>
      <c r="G75" s="269"/>
      <c r="H75" s="269" t="s">
        <v>113</v>
      </c>
      <c r="I75" s="269"/>
      <c r="J75" s="269"/>
      <c r="K75" s="269"/>
      <c r="L75" s="169">
        <f>L76</f>
        <v>75000</v>
      </c>
      <c r="M75" s="169">
        <f>M76</f>
        <v>0</v>
      </c>
      <c r="N75" s="169">
        <f>N76</f>
        <v>0</v>
      </c>
    </row>
    <row r="76" spans="1:14" ht="23.25" customHeight="1">
      <c r="A76" s="268" t="s">
        <v>114</v>
      </c>
      <c r="B76" s="268"/>
      <c r="C76" s="268"/>
      <c r="D76" s="268"/>
      <c r="E76" s="268"/>
      <c r="F76" s="269" t="s">
        <v>216</v>
      </c>
      <c r="G76" s="269"/>
      <c r="H76" s="269" t="s">
        <v>115</v>
      </c>
      <c r="I76" s="269"/>
      <c r="J76" s="269"/>
      <c r="K76" s="269"/>
      <c r="L76" s="169">
        <f>L77+L78</f>
        <v>75000</v>
      </c>
      <c r="M76" s="169">
        <f>M77+M78</f>
        <v>0</v>
      </c>
      <c r="N76" s="169">
        <f>N77+N78</f>
        <v>0</v>
      </c>
    </row>
    <row r="77" spans="1:14" ht="23.25" customHeight="1">
      <c r="A77" s="268" t="s">
        <v>110</v>
      </c>
      <c r="B77" s="268"/>
      <c r="C77" s="268"/>
      <c r="D77" s="268"/>
      <c r="E77" s="268"/>
      <c r="F77" s="269" t="s">
        <v>216</v>
      </c>
      <c r="G77" s="269"/>
      <c r="H77" s="269" t="s">
        <v>115</v>
      </c>
      <c r="I77" s="269"/>
      <c r="J77" s="269" t="s">
        <v>111</v>
      </c>
      <c r="K77" s="269"/>
      <c r="L77" s="169">
        <v>75000</v>
      </c>
      <c r="M77" s="169"/>
      <c r="N77" s="169"/>
    </row>
    <row r="78" spans="1:14" ht="15" hidden="1" customHeight="1">
      <c r="A78" s="268" t="s">
        <v>116</v>
      </c>
      <c r="B78" s="268"/>
      <c r="C78" s="268"/>
      <c r="D78" s="268"/>
      <c r="E78" s="268"/>
      <c r="F78" s="269" t="s">
        <v>216</v>
      </c>
      <c r="G78" s="269"/>
      <c r="H78" s="269" t="s">
        <v>115</v>
      </c>
      <c r="I78" s="269"/>
      <c r="J78" s="269" t="s">
        <v>117</v>
      </c>
      <c r="K78" s="269"/>
      <c r="L78" s="169"/>
      <c r="M78" s="169"/>
      <c r="N78" s="169"/>
    </row>
    <row r="79" spans="1:14" ht="15" hidden="1" customHeight="1">
      <c r="A79" s="268" t="s">
        <v>175</v>
      </c>
      <c r="B79" s="268"/>
      <c r="C79" s="268"/>
      <c r="D79" s="268"/>
      <c r="E79" s="268"/>
      <c r="F79" s="269" t="s">
        <v>216</v>
      </c>
      <c r="G79" s="269"/>
      <c r="H79" s="269" t="s">
        <v>176</v>
      </c>
      <c r="I79" s="269"/>
      <c r="J79" s="269"/>
      <c r="K79" s="269"/>
      <c r="L79" s="169">
        <f>L80</f>
        <v>0</v>
      </c>
    </row>
    <row r="80" spans="1:14" ht="23.25" hidden="1" customHeight="1">
      <c r="A80" s="268" t="s">
        <v>182</v>
      </c>
      <c r="B80" s="268"/>
      <c r="C80" s="268"/>
      <c r="D80" s="268"/>
      <c r="E80" s="268"/>
      <c r="F80" s="269" t="s">
        <v>216</v>
      </c>
      <c r="G80" s="269"/>
      <c r="H80" s="269" t="s">
        <v>183</v>
      </c>
      <c r="I80" s="269"/>
      <c r="J80" s="269"/>
      <c r="K80" s="269"/>
      <c r="L80" s="169">
        <f>L81</f>
        <v>0</v>
      </c>
    </row>
    <row r="81" spans="1:14" ht="23.25" hidden="1" customHeight="1">
      <c r="A81" s="268" t="s">
        <v>110</v>
      </c>
      <c r="B81" s="268"/>
      <c r="C81" s="268"/>
      <c r="D81" s="268"/>
      <c r="E81" s="268"/>
      <c r="F81" s="269" t="s">
        <v>216</v>
      </c>
      <c r="G81" s="269"/>
      <c r="H81" s="269" t="s">
        <v>183</v>
      </c>
      <c r="I81" s="269"/>
      <c r="J81" s="269" t="s">
        <v>111</v>
      </c>
      <c r="K81" s="269"/>
      <c r="L81" s="169"/>
    </row>
    <row r="82" spans="1:14" ht="15" hidden="1" customHeight="1">
      <c r="A82" s="268" t="s">
        <v>217</v>
      </c>
      <c r="B82" s="268"/>
      <c r="C82" s="268"/>
      <c r="D82" s="268"/>
      <c r="E82" s="268"/>
      <c r="F82" s="269" t="s">
        <v>218</v>
      </c>
      <c r="G82" s="269"/>
      <c r="H82" s="269"/>
      <c r="I82" s="269"/>
      <c r="J82" s="269"/>
      <c r="K82" s="269"/>
      <c r="L82" s="169">
        <f>L83</f>
        <v>0</v>
      </c>
    </row>
    <row r="83" spans="1:14" hidden="1">
      <c r="A83" s="268" t="s">
        <v>175</v>
      </c>
      <c r="B83" s="268"/>
      <c r="C83" s="268"/>
      <c r="D83" s="268"/>
      <c r="E83" s="268"/>
      <c r="F83" s="269" t="s">
        <v>218</v>
      </c>
      <c r="G83" s="269"/>
      <c r="H83" s="269" t="s">
        <v>176</v>
      </c>
      <c r="I83" s="269"/>
      <c r="J83" s="269"/>
      <c r="K83" s="269"/>
      <c r="L83" s="169">
        <f>L84</f>
        <v>0</v>
      </c>
      <c r="M83" s="169">
        <f>M84</f>
        <v>0</v>
      </c>
      <c r="N83" s="169">
        <f>N84</f>
        <v>0</v>
      </c>
    </row>
    <row r="84" spans="1:14" hidden="1">
      <c r="A84" s="268" t="s">
        <v>177</v>
      </c>
      <c r="B84" s="268"/>
      <c r="C84" s="268"/>
      <c r="D84" s="268"/>
      <c r="E84" s="268"/>
      <c r="F84" s="269" t="s">
        <v>218</v>
      </c>
      <c r="G84" s="269"/>
      <c r="H84" s="269" t="s">
        <v>178</v>
      </c>
      <c r="I84" s="269"/>
      <c r="J84" s="269"/>
      <c r="K84" s="269"/>
      <c r="L84" s="169">
        <f>L85+L86</f>
        <v>0</v>
      </c>
      <c r="M84" s="169">
        <f>M85+M86</f>
        <v>0</v>
      </c>
      <c r="N84" s="169">
        <f>N85+N86</f>
        <v>0</v>
      </c>
    </row>
    <row r="85" spans="1:14" ht="12.75" hidden="1" customHeight="1">
      <c r="A85" s="268" t="s">
        <v>110</v>
      </c>
      <c r="B85" s="268"/>
      <c r="C85" s="268"/>
      <c r="D85" s="268"/>
      <c r="E85" s="268"/>
      <c r="F85" s="269" t="s">
        <v>218</v>
      </c>
      <c r="G85" s="269"/>
      <c r="H85" s="269" t="s">
        <v>178</v>
      </c>
      <c r="I85" s="269"/>
      <c r="J85" s="269" t="s">
        <v>111</v>
      </c>
      <c r="K85" s="269"/>
      <c r="L85" s="168"/>
    </row>
    <row r="86" spans="1:14" hidden="1">
      <c r="A86" s="268" t="s">
        <v>116</v>
      </c>
      <c r="B86" s="268"/>
      <c r="C86" s="268"/>
      <c r="D86" s="268"/>
      <c r="E86" s="268"/>
      <c r="F86" s="269" t="s">
        <v>218</v>
      </c>
      <c r="G86" s="269"/>
      <c r="H86" s="269" t="s">
        <v>178</v>
      </c>
      <c r="I86" s="269"/>
      <c r="J86" s="269" t="s">
        <v>117</v>
      </c>
      <c r="K86" s="269"/>
      <c r="L86" s="169"/>
      <c r="M86" s="169"/>
      <c r="N86" s="169"/>
    </row>
    <row r="87" spans="1:14" ht="15" customHeight="1">
      <c r="A87" s="268" t="s">
        <v>219</v>
      </c>
      <c r="B87" s="268"/>
      <c r="C87" s="268"/>
      <c r="D87" s="268"/>
      <c r="E87" s="268"/>
      <c r="F87" s="269" t="s">
        <v>220</v>
      </c>
      <c r="G87" s="269"/>
      <c r="H87" s="269"/>
      <c r="I87" s="269"/>
      <c r="J87" s="269"/>
      <c r="K87" s="269"/>
      <c r="L87" s="169">
        <f>L88+L94+L109+L106</f>
        <v>24225361.789999999</v>
      </c>
      <c r="M87" s="169">
        <f>M88+M94+M109+M106</f>
        <v>1600000</v>
      </c>
      <c r="N87" s="169">
        <f>N88+N94+N109+N106</f>
        <v>1600000</v>
      </c>
    </row>
    <row r="88" spans="1:14" ht="15" customHeight="1">
      <c r="A88" s="268" t="s">
        <v>126</v>
      </c>
      <c r="B88" s="268"/>
      <c r="C88" s="268"/>
      <c r="D88" s="268"/>
      <c r="E88" s="268"/>
      <c r="F88" s="269" t="s">
        <v>220</v>
      </c>
      <c r="G88" s="269"/>
      <c r="H88" s="269" t="s">
        <v>127</v>
      </c>
      <c r="I88" s="269"/>
      <c r="J88" s="269"/>
      <c r="K88" s="269"/>
      <c r="L88" s="169">
        <f>L89</f>
        <v>3000000</v>
      </c>
      <c r="M88" s="169">
        <f>M89</f>
        <v>600000</v>
      </c>
      <c r="N88" s="169">
        <f>N89</f>
        <v>600000</v>
      </c>
    </row>
    <row r="89" spans="1:14" ht="15" customHeight="1">
      <c r="A89" s="268" t="s">
        <v>138</v>
      </c>
      <c r="B89" s="268"/>
      <c r="C89" s="268"/>
      <c r="D89" s="268"/>
      <c r="E89" s="268"/>
      <c r="F89" s="269" t="s">
        <v>220</v>
      </c>
      <c r="G89" s="269"/>
      <c r="H89" s="269" t="s">
        <v>139</v>
      </c>
      <c r="I89" s="269"/>
      <c r="J89" s="269"/>
      <c r="K89" s="269"/>
      <c r="L89" s="169">
        <f>L90+L92</f>
        <v>3000000</v>
      </c>
      <c r="M89" s="169">
        <f>M90+M92</f>
        <v>600000</v>
      </c>
      <c r="N89" s="169">
        <f>N90+N92</f>
        <v>600000</v>
      </c>
    </row>
    <row r="90" spans="1:14" ht="15" customHeight="1">
      <c r="A90" s="268" t="s">
        <v>142</v>
      </c>
      <c r="B90" s="268"/>
      <c r="C90" s="268"/>
      <c r="D90" s="268"/>
      <c r="E90" s="268"/>
      <c r="F90" s="269" t="s">
        <v>220</v>
      </c>
      <c r="G90" s="269"/>
      <c r="H90" s="269" t="s">
        <v>143</v>
      </c>
      <c r="I90" s="269"/>
      <c r="J90" s="269"/>
      <c r="K90" s="269"/>
      <c r="L90" s="169">
        <f>L91</f>
        <v>3000000</v>
      </c>
      <c r="M90" s="169">
        <f>M91</f>
        <v>600000</v>
      </c>
      <c r="N90" s="169">
        <f>N91</f>
        <v>600000</v>
      </c>
    </row>
    <row r="91" spans="1:14">
      <c r="A91" s="268" t="s">
        <v>110</v>
      </c>
      <c r="B91" s="268"/>
      <c r="C91" s="268"/>
      <c r="D91" s="268"/>
      <c r="E91" s="268"/>
      <c r="F91" s="269" t="s">
        <v>220</v>
      </c>
      <c r="G91" s="269"/>
      <c r="H91" s="269" t="s">
        <v>143</v>
      </c>
      <c r="I91" s="269"/>
      <c r="J91" s="269" t="s">
        <v>111</v>
      </c>
      <c r="K91" s="269"/>
      <c r="L91" s="169">
        <v>3000000</v>
      </c>
      <c r="M91" s="169">
        <v>600000</v>
      </c>
      <c r="N91" s="169">
        <v>600000</v>
      </c>
    </row>
    <row r="92" spans="1:14" hidden="1">
      <c r="A92" s="268" t="s">
        <v>146</v>
      </c>
      <c r="B92" s="268"/>
      <c r="C92" s="268"/>
      <c r="D92" s="268"/>
      <c r="E92" s="268"/>
      <c r="F92" s="269" t="s">
        <v>220</v>
      </c>
      <c r="G92" s="269"/>
      <c r="H92" s="269" t="s">
        <v>147</v>
      </c>
      <c r="I92" s="269"/>
      <c r="J92" s="269"/>
      <c r="K92" s="269"/>
      <c r="L92" s="169">
        <f>L93</f>
        <v>0</v>
      </c>
      <c r="M92" s="169">
        <f>M93</f>
        <v>0</v>
      </c>
      <c r="N92" s="169">
        <f>N93</f>
        <v>0</v>
      </c>
    </row>
    <row r="93" spans="1:14" hidden="1">
      <c r="A93" s="268" t="s">
        <v>110</v>
      </c>
      <c r="B93" s="268"/>
      <c r="C93" s="268"/>
      <c r="D93" s="268"/>
      <c r="E93" s="268"/>
      <c r="F93" s="269" t="s">
        <v>220</v>
      </c>
      <c r="G93" s="269"/>
      <c r="H93" s="269" t="s">
        <v>147</v>
      </c>
      <c r="I93" s="269"/>
      <c r="J93" s="269" t="s">
        <v>111</v>
      </c>
      <c r="K93" s="269"/>
      <c r="L93" s="169"/>
      <c r="M93" s="169"/>
      <c r="N93" s="169"/>
    </row>
    <row r="94" spans="1:14" ht="23.25" customHeight="1">
      <c r="A94" s="268" t="s">
        <v>154</v>
      </c>
      <c r="B94" s="268"/>
      <c r="C94" s="268"/>
      <c r="D94" s="268"/>
      <c r="E94" s="268"/>
      <c r="F94" s="269" t="s">
        <v>220</v>
      </c>
      <c r="G94" s="269"/>
      <c r="H94" s="269" t="s">
        <v>155</v>
      </c>
      <c r="I94" s="269"/>
      <c r="J94" s="269"/>
      <c r="K94" s="269"/>
      <c r="L94" s="169">
        <f>L95+L98+L100+L102+L104</f>
        <v>10215644.02</v>
      </c>
      <c r="M94" s="169">
        <f>M95+M98+M100+M102+M104</f>
        <v>1000000</v>
      </c>
      <c r="N94" s="169">
        <f>N95+N98+N100+N102+N104</f>
        <v>1000000</v>
      </c>
    </row>
    <row r="95" spans="1:14" ht="15" customHeight="1">
      <c r="A95" s="268" t="s">
        <v>142</v>
      </c>
      <c r="B95" s="268"/>
      <c r="C95" s="268"/>
      <c r="D95" s="268"/>
      <c r="E95" s="268"/>
      <c r="F95" s="269" t="s">
        <v>220</v>
      </c>
      <c r="G95" s="269"/>
      <c r="H95" s="269" t="s">
        <v>157</v>
      </c>
      <c r="I95" s="269"/>
      <c r="J95" s="269"/>
      <c r="K95" s="269"/>
      <c r="L95" s="169">
        <f>L96+L97</f>
        <v>9715644.0199999996</v>
      </c>
      <c r="M95" s="169">
        <f>M96+M97</f>
        <v>1000000</v>
      </c>
      <c r="N95" s="169">
        <f>N96+N97</f>
        <v>1000000</v>
      </c>
    </row>
    <row r="96" spans="1:14" ht="23.25" customHeight="1">
      <c r="A96" s="268" t="s">
        <v>110</v>
      </c>
      <c r="B96" s="268"/>
      <c r="C96" s="268"/>
      <c r="D96" s="268"/>
      <c r="E96" s="268"/>
      <c r="F96" s="269" t="s">
        <v>220</v>
      </c>
      <c r="G96" s="269"/>
      <c r="H96" s="269" t="s">
        <v>157</v>
      </c>
      <c r="I96" s="269"/>
      <c r="J96" s="269" t="s">
        <v>111</v>
      </c>
      <c r="K96" s="269"/>
      <c r="L96" s="169">
        <f>4119464.17+5546179.85</f>
        <v>9665644.0199999996</v>
      </c>
      <c r="M96" s="169">
        <v>1000000</v>
      </c>
      <c r="N96" s="169">
        <v>1000000</v>
      </c>
    </row>
    <row r="97" spans="1:14" ht="15" customHeight="1">
      <c r="A97" s="268" t="s">
        <v>116</v>
      </c>
      <c r="B97" s="268"/>
      <c r="C97" s="268"/>
      <c r="D97" s="268"/>
      <c r="E97" s="268"/>
      <c r="F97" s="269" t="s">
        <v>220</v>
      </c>
      <c r="G97" s="269"/>
      <c r="H97" s="269" t="s">
        <v>157</v>
      </c>
      <c r="I97" s="269"/>
      <c r="J97" s="269" t="s">
        <v>117</v>
      </c>
      <c r="K97" s="269"/>
      <c r="L97" s="169">
        <v>50000</v>
      </c>
      <c r="M97" s="169"/>
      <c r="N97" s="169"/>
    </row>
    <row r="98" spans="1:14" ht="23.25" customHeight="1">
      <c r="A98" s="268" t="s">
        <v>146</v>
      </c>
      <c r="B98" s="268"/>
      <c r="C98" s="268"/>
      <c r="D98" s="268"/>
      <c r="E98" s="268"/>
      <c r="F98" s="269" t="s">
        <v>220</v>
      </c>
      <c r="G98" s="269"/>
      <c r="H98" s="269" t="s">
        <v>158</v>
      </c>
      <c r="I98" s="269"/>
      <c r="J98" s="269"/>
      <c r="K98" s="269"/>
      <c r="L98" s="169">
        <f>L99</f>
        <v>500000</v>
      </c>
      <c r="M98" s="169">
        <f>M99</f>
        <v>0</v>
      </c>
      <c r="N98" s="169">
        <f>N99</f>
        <v>0</v>
      </c>
    </row>
    <row r="99" spans="1:14" ht="23.25" customHeight="1">
      <c r="A99" s="268" t="s">
        <v>110</v>
      </c>
      <c r="B99" s="268"/>
      <c r="C99" s="268"/>
      <c r="D99" s="268"/>
      <c r="E99" s="268"/>
      <c r="F99" s="269" t="s">
        <v>220</v>
      </c>
      <c r="G99" s="269"/>
      <c r="H99" s="269" t="s">
        <v>158</v>
      </c>
      <c r="I99" s="269"/>
      <c r="J99" s="269" t="s">
        <v>111</v>
      </c>
      <c r="K99" s="269"/>
      <c r="L99" s="169">
        <v>500000</v>
      </c>
      <c r="M99" s="169"/>
      <c r="N99" s="169"/>
    </row>
    <row r="100" spans="1:14" ht="23.25" hidden="1" customHeight="1">
      <c r="A100" s="268" t="s">
        <v>161</v>
      </c>
      <c r="B100" s="268"/>
      <c r="C100" s="268"/>
      <c r="D100" s="268"/>
      <c r="E100" s="268"/>
      <c r="F100" s="269" t="s">
        <v>220</v>
      </c>
      <c r="G100" s="269"/>
      <c r="H100" s="269" t="s">
        <v>162</v>
      </c>
      <c r="I100" s="269"/>
      <c r="J100" s="269"/>
      <c r="K100" s="269"/>
      <c r="L100" s="169">
        <f>L101</f>
        <v>0</v>
      </c>
    </row>
    <row r="101" spans="1:14" ht="23.25" hidden="1" customHeight="1">
      <c r="A101" s="268" t="s">
        <v>110</v>
      </c>
      <c r="B101" s="268"/>
      <c r="C101" s="268"/>
      <c r="D101" s="268"/>
      <c r="E101" s="268"/>
      <c r="F101" s="269" t="s">
        <v>220</v>
      </c>
      <c r="G101" s="269"/>
      <c r="H101" s="269" t="s">
        <v>162</v>
      </c>
      <c r="I101" s="269"/>
      <c r="J101" s="269" t="s">
        <v>111</v>
      </c>
      <c r="K101" s="269"/>
      <c r="L101" s="169"/>
    </row>
    <row r="102" spans="1:14" ht="23.25" hidden="1" customHeight="1">
      <c r="A102" s="268" t="s">
        <v>163</v>
      </c>
      <c r="B102" s="268"/>
      <c r="C102" s="268"/>
      <c r="D102" s="268"/>
      <c r="E102" s="268"/>
      <c r="F102" s="269" t="s">
        <v>220</v>
      </c>
      <c r="G102" s="269"/>
      <c r="H102" s="269" t="s">
        <v>164</v>
      </c>
      <c r="I102" s="269"/>
      <c r="J102" s="269"/>
      <c r="K102" s="269"/>
      <c r="L102" s="169">
        <f>L103</f>
        <v>0</v>
      </c>
    </row>
    <row r="103" spans="1:14" ht="23.25" hidden="1" customHeight="1">
      <c r="A103" s="268" t="s">
        <v>110</v>
      </c>
      <c r="B103" s="268"/>
      <c r="C103" s="268"/>
      <c r="D103" s="268"/>
      <c r="E103" s="268"/>
      <c r="F103" s="269" t="s">
        <v>220</v>
      </c>
      <c r="G103" s="269"/>
      <c r="H103" s="269" t="s">
        <v>164</v>
      </c>
      <c r="I103" s="269"/>
      <c r="J103" s="269" t="s">
        <v>111</v>
      </c>
      <c r="K103" s="269"/>
      <c r="L103" s="169"/>
    </row>
    <row r="104" spans="1:14" ht="23.25" hidden="1" customHeight="1">
      <c r="A104" s="268" t="s">
        <v>165</v>
      </c>
      <c r="B104" s="268"/>
      <c r="C104" s="268"/>
      <c r="D104" s="268"/>
      <c r="E104" s="268"/>
      <c r="F104" s="269" t="s">
        <v>220</v>
      </c>
      <c r="G104" s="269"/>
      <c r="H104" s="269" t="s">
        <v>166</v>
      </c>
      <c r="I104" s="269"/>
      <c r="J104" s="269"/>
      <c r="K104" s="269"/>
      <c r="L104" s="169">
        <f>L105</f>
        <v>0</v>
      </c>
    </row>
    <row r="105" spans="1:14" ht="23.25" hidden="1" customHeight="1">
      <c r="A105" s="268" t="s">
        <v>110</v>
      </c>
      <c r="B105" s="268"/>
      <c r="C105" s="268"/>
      <c r="D105" s="268"/>
      <c r="E105" s="268"/>
      <c r="F105" s="269" t="s">
        <v>220</v>
      </c>
      <c r="G105" s="269"/>
      <c r="H105" s="269" t="s">
        <v>166</v>
      </c>
      <c r="I105" s="269"/>
      <c r="J105" s="269" t="s">
        <v>111</v>
      </c>
      <c r="K105" s="269"/>
      <c r="L105" s="169"/>
    </row>
    <row r="106" spans="1:14" ht="23.25" hidden="1" customHeight="1">
      <c r="A106" s="265" t="s">
        <v>322</v>
      </c>
      <c r="B106" s="266"/>
      <c r="C106" s="266"/>
      <c r="D106" s="266"/>
      <c r="E106" s="267"/>
      <c r="F106" s="270" t="s">
        <v>220</v>
      </c>
      <c r="G106" s="271"/>
      <c r="H106" s="270" t="s">
        <v>324</v>
      </c>
      <c r="I106" s="271"/>
      <c r="J106" s="270"/>
      <c r="K106" s="271"/>
      <c r="L106" s="168">
        <f t="shared" ref="L106:N107" si="11">L107</f>
        <v>0</v>
      </c>
      <c r="M106" s="168">
        <f t="shared" si="11"/>
        <v>0</v>
      </c>
      <c r="N106" s="168">
        <f t="shared" si="11"/>
        <v>0</v>
      </c>
    </row>
    <row r="107" spans="1:14" ht="23.25" hidden="1" customHeight="1">
      <c r="A107" s="265" t="s">
        <v>323</v>
      </c>
      <c r="B107" s="266"/>
      <c r="C107" s="266"/>
      <c r="D107" s="266"/>
      <c r="E107" s="267"/>
      <c r="F107" s="270" t="s">
        <v>220</v>
      </c>
      <c r="G107" s="271"/>
      <c r="H107" s="270" t="s">
        <v>325</v>
      </c>
      <c r="I107" s="271"/>
      <c r="J107" s="270"/>
      <c r="K107" s="271"/>
      <c r="L107" s="168">
        <f t="shared" si="11"/>
        <v>0</v>
      </c>
      <c r="M107" s="168">
        <f t="shared" si="11"/>
        <v>0</v>
      </c>
      <c r="N107" s="168">
        <f t="shared" si="11"/>
        <v>0</v>
      </c>
    </row>
    <row r="108" spans="1:14" ht="23.25" hidden="1" customHeight="1">
      <c r="A108" s="268" t="s">
        <v>110</v>
      </c>
      <c r="B108" s="268"/>
      <c r="C108" s="268"/>
      <c r="D108" s="268"/>
      <c r="E108" s="268"/>
      <c r="F108" s="270" t="s">
        <v>220</v>
      </c>
      <c r="G108" s="271"/>
      <c r="H108" s="270" t="s">
        <v>325</v>
      </c>
      <c r="I108" s="271"/>
      <c r="J108" s="270" t="s">
        <v>111</v>
      </c>
      <c r="K108" s="271"/>
      <c r="L108" s="168"/>
      <c r="M108" s="168"/>
      <c r="N108" s="168"/>
    </row>
    <row r="109" spans="1:14">
      <c r="A109" s="268" t="s">
        <v>167</v>
      </c>
      <c r="B109" s="268"/>
      <c r="C109" s="268"/>
      <c r="D109" s="268"/>
      <c r="E109" s="268"/>
      <c r="F109" s="269" t="s">
        <v>220</v>
      </c>
      <c r="G109" s="269"/>
      <c r="H109" s="269" t="s">
        <v>168</v>
      </c>
      <c r="I109" s="269"/>
      <c r="J109" s="269"/>
      <c r="K109" s="269"/>
      <c r="L109" s="169">
        <f>L110+L114+L112</f>
        <v>11009717.77</v>
      </c>
      <c r="M109" s="169">
        <f>M110+M114</f>
        <v>0</v>
      </c>
      <c r="N109" s="169">
        <f>N110+N114</f>
        <v>0</v>
      </c>
    </row>
    <row r="110" spans="1:14" ht="18" customHeight="1">
      <c r="A110" s="268" t="s">
        <v>169</v>
      </c>
      <c r="B110" s="268"/>
      <c r="C110" s="268"/>
      <c r="D110" s="268"/>
      <c r="E110" s="268"/>
      <c r="F110" s="269" t="s">
        <v>220</v>
      </c>
      <c r="G110" s="269"/>
      <c r="H110" s="269" t="s">
        <v>170</v>
      </c>
      <c r="I110" s="269"/>
      <c r="J110" s="269"/>
      <c r="K110" s="269"/>
      <c r="L110" s="169">
        <f>L111</f>
        <v>180000</v>
      </c>
      <c r="M110" s="169">
        <f>M111</f>
        <v>0</v>
      </c>
      <c r="N110" s="169">
        <f>N111</f>
        <v>0</v>
      </c>
    </row>
    <row r="111" spans="1:14" ht="23.25" customHeight="1">
      <c r="A111" s="268" t="s">
        <v>110</v>
      </c>
      <c r="B111" s="268"/>
      <c r="C111" s="268"/>
      <c r="D111" s="268"/>
      <c r="E111" s="268"/>
      <c r="F111" s="269" t="s">
        <v>220</v>
      </c>
      <c r="G111" s="269"/>
      <c r="H111" s="269" t="s">
        <v>170</v>
      </c>
      <c r="I111" s="269"/>
      <c r="J111" s="269" t="s">
        <v>111</v>
      </c>
      <c r="K111" s="269"/>
      <c r="L111" s="169">
        <v>180000</v>
      </c>
      <c r="M111" s="169"/>
      <c r="N111" s="169"/>
    </row>
    <row r="112" spans="1:14" ht="23.25" customHeight="1">
      <c r="A112" s="272" t="s">
        <v>354</v>
      </c>
      <c r="B112" s="272"/>
      <c r="C112" s="272"/>
      <c r="D112" s="272"/>
      <c r="E112" s="272"/>
      <c r="F112" s="273" t="s">
        <v>220</v>
      </c>
      <c r="G112" s="273"/>
      <c r="H112" s="273" t="s">
        <v>357</v>
      </c>
      <c r="I112" s="273"/>
      <c r="J112" s="273"/>
      <c r="K112" s="273"/>
      <c r="L112" s="179">
        <f>L113</f>
        <v>1399001.18</v>
      </c>
      <c r="M112" s="179">
        <f>M113</f>
        <v>0</v>
      </c>
      <c r="N112" s="179">
        <f>N113</f>
        <v>0</v>
      </c>
    </row>
    <row r="113" spans="1:14" ht="23.25" customHeight="1">
      <c r="A113" s="272" t="s">
        <v>110</v>
      </c>
      <c r="B113" s="272"/>
      <c r="C113" s="272"/>
      <c r="D113" s="272"/>
      <c r="E113" s="272"/>
      <c r="F113" s="273" t="s">
        <v>220</v>
      </c>
      <c r="G113" s="273"/>
      <c r="H113" s="273" t="s">
        <v>355</v>
      </c>
      <c r="I113" s="273"/>
      <c r="J113" s="273" t="s">
        <v>111</v>
      </c>
      <c r="K113" s="273"/>
      <c r="L113" s="179">
        <v>1399001.18</v>
      </c>
      <c r="M113" s="179"/>
      <c r="N113" s="179"/>
    </row>
    <row r="114" spans="1:14" ht="15" customHeight="1">
      <c r="A114" s="268" t="s">
        <v>171</v>
      </c>
      <c r="B114" s="268"/>
      <c r="C114" s="268"/>
      <c r="D114" s="268"/>
      <c r="E114" s="268"/>
      <c r="F114" s="269" t="s">
        <v>220</v>
      </c>
      <c r="G114" s="269"/>
      <c r="H114" s="269" t="s">
        <v>172</v>
      </c>
      <c r="I114" s="269"/>
      <c r="J114" s="269"/>
      <c r="K114" s="269"/>
      <c r="L114" s="169">
        <f t="shared" ref="L114:N115" si="12">L115</f>
        <v>9430716.5899999999</v>
      </c>
      <c r="M114" s="169">
        <f t="shared" si="12"/>
        <v>0</v>
      </c>
      <c r="N114" s="169">
        <f t="shared" si="12"/>
        <v>0</v>
      </c>
    </row>
    <row r="115" spans="1:14" ht="15" customHeight="1">
      <c r="A115" s="268" t="s">
        <v>173</v>
      </c>
      <c r="B115" s="268"/>
      <c r="C115" s="268"/>
      <c r="D115" s="268"/>
      <c r="E115" s="268"/>
      <c r="F115" s="269" t="s">
        <v>220</v>
      </c>
      <c r="G115" s="269"/>
      <c r="H115" s="269" t="s">
        <v>174</v>
      </c>
      <c r="I115" s="269"/>
      <c r="J115" s="269"/>
      <c r="K115" s="269"/>
      <c r="L115" s="169">
        <f t="shared" si="12"/>
        <v>9430716.5899999999</v>
      </c>
      <c r="M115" s="169">
        <f t="shared" si="12"/>
        <v>0</v>
      </c>
      <c r="N115" s="169">
        <f t="shared" si="12"/>
        <v>0</v>
      </c>
    </row>
    <row r="116" spans="1:14" ht="23.25" customHeight="1">
      <c r="A116" s="268" t="s">
        <v>110</v>
      </c>
      <c r="B116" s="268"/>
      <c r="C116" s="268"/>
      <c r="D116" s="268"/>
      <c r="E116" s="268"/>
      <c r="F116" s="269" t="s">
        <v>220</v>
      </c>
      <c r="G116" s="269"/>
      <c r="H116" s="269" t="s">
        <v>174</v>
      </c>
      <c r="I116" s="269"/>
      <c r="J116" s="269" t="s">
        <v>111</v>
      </c>
      <c r="K116" s="269"/>
      <c r="L116" s="169">
        <v>9430716.5899999999</v>
      </c>
      <c r="M116" s="169"/>
      <c r="N116" s="169"/>
    </row>
    <row r="117" spans="1:14" ht="15" customHeight="1">
      <c r="A117" s="286" t="s">
        <v>221</v>
      </c>
      <c r="B117" s="286"/>
      <c r="C117" s="286"/>
      <c r="D117" s="286"/>
      <c r="E117" s="286"/>
      <c r="F117" s="287" t="s">
        <v>222</v>
      </c>
      <c r="G117" s="287"/>
      <c r="H117" s="287"/>
      <c r="I117" s="287"/>
      <c r="J117" s="287"/>
      <c r="K117" s="287"/>
      <c r="L117" s="171">
        <f t="shared" ref="L117:N122" si="13">L118</f>
        <v>100000</v>
      </c>
      <c r="M117" s="171">
        <f t="shared" si="13"/>
        <v>0</v>
      </c>
      <c r="N117" s="171">
        <f t="shared" si="13"/>
        <v>0</v>
      </c>
    </row>
    <row r="118" spans="1:14" ht="15" customHeight="1">
      <c r="A118" s="268" t="s">
        <v>223</v>
      </c>
      <c r="B118" s="268"/>
      <c r="C118" s="268"/>
      <c r="D118" s="268"/>
      <c r="E118" s="268"/>
      <c r="F118" s="269" t="s">
        <v>224</v>
      </c>
      <c r="G118" s="269"/>
      <c r="H118" s="269"/>
      <c r="I118" s="269"/>
      <c r="J118" s="269"/>
      <c r="K118" s="269"/>
      <c r="L118" s="169">
        <f t="shared" si="13"/>
        <v>100000</v>
      </c>
      <c r="M118" s="169">
        <f t="shared" si="13"/>
        <v>0</v>
      </c>
      <c r="N118" s="169">
        <f t="shared" si="13"/>
        <v>0</v>
      </c>
    </row>
    <row r="119" spans="1:14" ht="15" customHeight="1">
      <c r="A119" s="268" t="s">
        <v>126</v>
      </c>
      <c r="B119" s="268"/>
      <c r="C119" s="268"/>
      <c r="D119" s="268"/>
      <c r="E119" s="268"/>
      <c r="F119" s="269" t="s">
        <v>224</v>
      </c>
      <c r="G119" s="269"/>
      <c r="H119" s="269" t="s">
        <v>127</v>
      </c>
      <c r="I119" s="269"/>
      <c r="J119" s="269"/>
      <c r="K119" s="269"/>
      <c r="L119" s="169">
        <f t="shared" si="13"/>
        <v>100000</v>
      </c>
      <c r="M119" s="169">
        <f t="shared" si="13"/>
        <v>0</v>
      </c>
      <c r="N119" s="169">
        <f t="shared" si="13"/>
        <v>0</v>
      </c>
    </row>
    <row r="120" spans="1:14" ht="15" customHeight="1">
      <c r="A120" s="268" t="s">
        <v>148</v>
      </c>
      <c r="B120" s="268"/>
      <c r="C120" s="268"/>
      <c r="D120" s="268"/>
      <c r="E120" s="268"/>
      <c r="F120" s="269" t="s">
        <v>224</v>
      </c>
      <c r="G120" s="269"/>
      <c r="H120" s="269" t="s">
        <v>149</v>
      </c>
      <c r="I120" s="269"/>
      <c r="J120" s="269"/>
      <c r="K120" s="269"/>
      <c r="L120" s="169">
        <f t="shared" si="13"/>
        <v>100000</v>
      </c>
      <c r="M120" s="169">
        <f t="shared" si="13"/>
        <v>0</v>
      </c>
      <c r="N120" s="169">
        <f t="shared" si="13"/>
        <v>0</v>
      </c>
    </row>
    <row r="121" spans="1:14" ht="15" customHeight="1">
      <c r="A121" s="268" t="s">
        <v>150</v>
      </c>
      <c r="B121" s="268"/>
      <c r="C121" s="268"/>
      <c r="D121" s="268"/>
      <c r="E121" s="268"/>
      <c r="F121" s="269" t="s">
        <v>224</v>
      </c>
      <c r="G121" s="269"/>
      <c r="H121" s="269" t="s">
        <v>151</v>
      </c>
      <c r="I121" s="269"/>
      <c r="J121" s="269"/>
      <c r="K121" s="269"/>
      <c r="L121" s="169">
        <f t="shared" si="13"/>
        <v>100000</v>
      </c>
      <c r="M121" s="169">
        <f t="shared" si="13"/>
        <v>0</v>
      </c>
      <c r="N121" s="169">
        <f t="shared" si="13"/>
        <v>0</v>
      </c>
    </row>
    <row r="122" spans="1:14" ht="22.5" customHeight="1">
      <c r="A122" s="268" t="s">
        <v>146</v>
      </c>
      <c r="B122" s="268"/>
      <c r="C122" s="268"/>
      <c r="D122" s="268"/>
      <c r="E122" s="268"/>
      <c r="F122" s="269" t="s">
        <v>224</v>
      </c>
      <c r="G122" s="269"/>
      <c r="H122" s="269">
        <v>2150374040</v>
      </c>
      <c r="I122" s="269"/>
      <c r="J122" s="269"/>
      <c r="K122" s="269"/>
      <c r="L122" s="169">
        <f t="shared" si="13"/>
        <v>100000</v>
      </c>
      <c r="M122" s="169">
        <f t="shared" si="13"/>
        <v>0</v>
      </c>
      <c r="N122" s="169">
        <f t="shared" si="13"/>
        <v>0</v>
      </c>
    </row>
    <row r="123" spans="1:14" ht="22.5" customHeight="1">
      <c r="A123" s="268" t="s">
        <v>110</v>
      </c>
      <c r="B123" s="268"/>
      <c r="C123" s="268"/>
      <c r="D123" s="268"/>
      <c r="E123" s="268"/>
      <c r="F123" s="269" t="s">
        <v>224</v>
      </c>
      <c r="G123" s="269"/>
      <c r="H123" s="269">
        <v>2150374040</v>
      </c>
      <c r="I123" s="269"/>
      <c r="J123" s="269" t="s">
        <v>111</v>
      </c>
      <c r="K123" s="269"/>
      <c r="L123" s="169">
        <v>100000</v>
      </c>
      <c r="M123" s="169"/>
      <c r="N123" s="169"/>
    </row>
    <row r="124" spans="1:14" ht="15" hidden="1" customHeight="1">
      <c r="A124" s="286" t="s">
        <v>225</v>
      </c>
      <c r="B124" s="286"/>
      <c r="C124" s="286"/>
      <c r="D124" s="286"/>
      <c r="E124" s="286"/>
      <c r="F124" s="287" t="s">
        <v>226</v>
      </c>
      <c r="G124" s="287"/>
      <c r="H124" s="287"/>
      <c r="I124" s="287"/>
      <c r="J124" s="287"/>
      <c r="K124" s="287"/>
      <c r="L124" s="171">
        <f>L125</f>
        <v>0</v>
      </c>
    </row>
    <row r="125" spans="1:14" ht="15" hidden="1" customHeight="1">
      <c r="A125" s="268" t="s">
        <v>227</v>
      </c>
      <c r="B125" s="268"/>
      <c r="C125" s="268"/>
      <c r="D125" s="268"/>
      <c r="E125" s="268"/>
      <c r="F125" s="269" t="s">
        <v>228</v>
      </c>
      <c r="G125" s="269"/>
      <c r="H125" s="269"/>
      <c r="I125" s="269"/>
      <c r="J125" s="269"/>
      <c r="K125" s="269"/>
      <c r="L125" s="169">
        <f>L126</f>
        <v>0</v>
      </c>
    </row>
    <row r="126" spans="1:14" ht="15" hidden="1" customHeight="1">
      <c r="A126" s="268" t="s">
        <v>175</v>
      </c>
      <c r="B126" s="268"/>
      <c r="C126" s="268"/>
      <c r="D126" s="268"/>
      <c r="E126" s="268"/>
      <c r="F126" s="269" t="s">
        <v>228</v>
      </c>
      <c r="G126" s="269"/>
      <c r="H126" s="269" t="s">
        <v>176</v>
      </c>
      <c r="I126" s="269"/>
      <c r="J126" s="269"/>
      <c r="K126" s="269"/>
      <c r="L126" s="169">
        <f>L127</f>
        <v>0</v>
      </c>
    </row>
    <row r="127" spans="1:14" ht="15" hidden="1" customHeight="1">
      <c r="A127" s="268" t="s">
        <v>184</v>
      </c>
      <c r="B127" s="268"/>
      <c r="C127" s="268"/>
      <c r="D127" s="268"/>
      <c r="E127" s="268"/>
      <c r="F127" s="269" t="s">
        <v>228</v>
      </c>
      <c r="G127" s="269"/>
      <c r="H127" s="269" t="s">
        <v>185</v>
      </c>
      <c r="I127" s="269"/>
      <c r="J127" s="269"/>
      <c r="K127" s="269"/>
      <c r="L127" s="169">
        <f>L128</f>
        <v>0</v>
      </c>
    </row>
    <row r="128" spans="1:14" ht="23.25" hidden="1" customHeight="1">
      <c r="A128" s="268" t="s">
        <v>110</v>
      </c>
      <c r="B128" s="268"/>
      <c r="C128" s="268"/>
      <c r="D128" s="268"/>
      <c r="E128" s="268"/>
      <c r="F128" s="269" t="s">
        <v>228</v>
      </c>
      <c r="G128" s="269"/>
      <c r="H128" s="269" t="s">
        <v>185</v>
      </c>
      <c r="I128" s="269"/>
      <c r="J128" s="269" t="s">
        <v>111</v>
      </c>
      <c r="K128" s="269"/>
      <c r="L128" s="169"/>
    </row>
    <row r="129" spans="1:14" ht="15" hidden="1" customHeight="1">
      <c r="A129" s="286" t="s">
        <v>229</v>
      </c>
      <c r="B129" s="286"/>
      <c r="C129" s="286"/>
      <c r="D129" s="286"/>
      <c r="E129" s="286"/>
      <c r="F129" s="287" t="s">
        <v>230</v>
      </c>
      <c r="G129" s="287"/>
      <c r="H129" s="287"/>
      <c r="I129" s="287"/>
      <c r="J129" s="287"/>
      <c r="K129" s="287"/>
      <c r="L129" s="171">
        <f>L130</f>
        <v>0</v>
      </c>
      <c r="M129" s="171">
        <f t="shared" ref="M129:N132" si="14">M130</f>
        <v>0</v>
      </c>
      <c r="N129" s="171">
        <f t="shared" si="14"/>
        <v>0</v>
      </c>
    </row>
    <row r="130" spans="1:14" ht="15" hidden="1" customHeight="1">
      <c r="A130" s="268" t="s">
        <v>231</v>
      </c>
      <c r="B130" s="268"/>
      <c r="C130" s="268"/>
      <c r="D130" s="268"/>
      <c r="E130" s="268"/>
      <c r="F130" s="269" t="s">
        <v>232</v>
      </c>
      <c r="G130" s="269"/>
      <c r="H130" s="269"/>
      <c r="I130" s="269"/>
      <c r="J130" s="269"/>
      <c r="K130" s="269"/>
      <c r="L130" s="169">
        <f>L131</f>
        <v>0</v>
      </c>
      <c r="M130" s="169">
        <f t="shared" si="14"/>
        <v>0</v>
      </c>
      <c r="N130" s="169">
        <f t="shared" si="14"/>
        <v>0</v>
      </c>
    </row>
    <row r="131" spans="1:14" ht="15" hidden="1" customHeight="1">
      <c r="A131" s="268" t="s">
        <v>175</v>
      </c>
      <c r="B131" s="268"/>
      <c r="C131" s="268"/>
      <c r="D131" s="268"/>
      <c r="E131" s="268"/>
      <c r="F131" s="269" t="s">
        <v>232</v>
      </c>
      <c r="G131" s="269"/>
      <c r="H131" s="269" t="s">
        <v>176</v>
      </c>
      <c r="I131" s="269"/>
      <c r="J131" s="269"/>
      <c r="K131" s="269"/>
      <c r="L131" s="169">
        <f>L132</f>
        <v>0</v>
      </c>
      <c r="M131" s="169">
        <f t="shared" si="14"/>
        <v>0</v>
      </c>
      <c r="N131" s="169">
        <f t="shared" si="14"/>
        <v>0</v>
      </c>
    </row>
    <row r="132" spans="1:14" ht="15" hidden="1" customHeight="1">
      <c r="A132" s="268" t="s">
        <v>186</v>
      </c>
      <c r="B132" s="268"/>
      <c r="C132" s="268"/>
      <c r="D132" s="268"/>
      <c r="E132" s="268"/>
      <c r="F132" s="269" t="s">
        <v>232</v>
      </c>
      <c r="G132" s="269"/>
      <c r="H132" s="269" t="s">
        <v>187</v>
      </c>
      <c r="I132" s="269"/>
      <c r="J132" s="269"/>
      <c r="K132" s="269"/>
      <c r="L132" s="169">
        <f>L133</f>
        <v>0</v>
      </c>
      <c r="M132" s="169">
        <f t="shared" si="14"/>
        <v>0</v>
      </c>
      <c r="N132" s="169">
        <f t="shared" si="14"/>
        <v>0</v>
      </c>
    </row>
    <row r="133" spans="1:14" ht="23.25" hidden="1" customHeight="1">
      <c r="A133" s="268" t="s">
        <v>110</v>
      </c>
      <c r="B133" s="268"/>
      <c r="C133" s="268"/>
      <c r="D133" s="268"/>
      <c r="E133" s="268"/>
      <c r="F133" s="269" t="s">
        <v>232</v>
      </c>
      <c r="G133" s="269"/>
      <c r="H133" s="269" t="s">
        <v>187</v>
      </c>
      <c r="I133" s="269"/>
      <c r="J133" s="269" t="s">
        <v>111</v>
      </c>
      <c r="K133" s="269"/>
      <c r="L133" s="169"/>
      <c r="M133" s="169"/>
      <c r="N133" s="169"/>
    </row>
    <row r="134" spans="1:14" ht="13.8" thickBot="1">
      <c r="A134" s="292" t="s">
        <v>277</v>
      </c>
      <c r="B134" s="292"/>
      <c r="C134" s="292"/>
      <c r="D134" s="292"/>
      <c r="E134" s="292"/>
      <c r="F134" s="293" t="s">
        <v>233</v>
      </c>
      <c r="G134" s="293"/>
      <c r="H134" s="293" t="s">
        <v>233</v>
      </c>
      <c r="I134" s="293"/>
      <c r="J134" s="293" t="s">
        <v>233</v>
      </c>
      <c r="K134" s="293"/>
      <c r="L134" s="172"/>
      <c r="M134" s="172"/>
      <c r="N134" s="172"/>
    </row>
    <row r="135" spans="1:14">
      <c r="A135" s="139"/>
      <c r="B135" s="139"/>
      <c r="C135" s="139"/>
      <c r="D135" s="139"/>
      <c r="E135" s="212"/>
      <c r="F135" s="212"/>
    </row>
    <row r="136" spans="1:14" ht="26.25" customHeight="1">
      <c r="A136" s="142" t="s">
        <v>277</v>
      </c>
      <c r="B136" s="139" t="s">
        <v>277</v>
      </c>
      <c r="C136" s="137"/>
      <c r="D136" s="206" t="s">
        <v>277</v>
      </c>
      <c r="E136" s="206"/>
      <c r="F136" s="206"/>
    </row>
    <row r="137" spans="1:14" ht="15" customHeight="1">
      <c r="A137" s="137"/>
      <c r="B137" s="143" t="s">
        <v>277</v>
      </c>
      <c r="C137" s="137"/>
      <c r="D137" s="214" t="s">
        <v>277</v>
      </c>
      <c r="E137" s="214"/>
      <c r="F137" s="214"/>
    </row>
  </sheetData>
  <mergeCells count="530">
    <mergeCell ref="J131:K131"/>
    <mergeCell ref="H69:I69"/>
    <mergeCell ref="J67:K67"/>
    <mergeCell ref="J68:K68"/>
    <mergeCell ref="J69:K69"/>
    <mergeCell ref="J120:K120"/>
    <mergeCell ref="J124:K124"/>
    <mergeCell ref="J128:K128"/>
    <mergeCell ref="J123:K123"/>
    <mergeCell ref="J87:K87"/>
    <mergeCell ref="A129:E129"/>
    <mergeCell ref="F129:G129"/>
    <mergeCell ref="H129:I129"/>
    <mergeCell ref="J129:K129"/>
    <mergeCell ref="A130:E130"/>
    <mergeCell ref="F130:G130"/>
    <mergeCell ref="H130:I130"/>
    <mergeCell ref="J130:K130"/>
    <mergeCell ref="A124:E124"/>
    <mergeCell ref="F124:G124"/>
    <mergeCell ref="H124:I124"/>
    <mergeCell ref="A120:E120"/>
    <mergeCell ref="F120:G120"/>
    <mergeCell ref="H120:I120"/>
    <mergeCell ref="A123:E123"/>
    <mergeCell ref="F123:G123"/>
    <mergeCell ref="H123:I123"/>
    <mergeCell ref="A122:E122"/>
    <mergeCell ref="H132:I132"/>
    <mergeCell ref="J132:K132"/>
    <mergeCell ref="J134:K134"/>
    <mergeCell ref="A133:E133"/>
    <mergeCell ref="F133:G133"/>
    <mergeCell ref="H133:I133"/>
    <mergeCell ref="J133:K133"/>
    <mergeCell ref="H134:I134"/>
    <mergeCell ref="E135:F135"/>
    <mergeCell ref="D136:F136"/>
    <mergeCell ref="D137:F137"/>
    <mergeCell ref="A134:E134"/>
    <mergeCell ref="F134:G134"/>
    <mergeCell ref="A132:E132"/>
    <mergeCell ref="F132:G132"/>
    <mergeCell ref="A127:E127"/>
    <mergeCell ref="F127:G127"/>
    <mergeCell ref="H127:I127"/>
    <mergeCell ref="J127:K127"/>
    <mergeCell ref="A131:E131"/>
    <mergeCell ref="F131:G131"/>
    <mergeCell ref="H131:I131"/>
    <mergeCell ref="A128:E128"/>
    <mergeCell ref="F128:G128"/>
    <mergeCell ref="H128:I128"/>
    <mergeCell ref="A125:E125"/>
    <mergeCell ref="F125:G125"/>
    <mergeCell ref="H125:I125"/>
    <mergeCell ref="J125:K125"/>
    <mergeCell ref="A126:E126"/>
    <mergeCell ref="F126:G126"/>
    <mergeCell ref="H126:I126"/>
    <mergeCell ref="J126:K126"/>
    <mergeCell ref="F122:G122"/>
    <mergeCell ref="H122:I122"/>
    <mergeCell ref="J122:K122"/>
    <mergeCell ref="A121:E121"/>
    <mergeCell ref="F121:G121"/>
    <mergeCell ref="H121:I121"/>
    <mergeCell ref="J121:K121"/>
    <mergeCell ref="A119:E119"/>
    <mergeCell ref="F119:G119"/>
    <mergeCell ref="H119:I119"/>
    <mergeCell ref="J119:K119"/>
    <mergeCell ref="A116:E116"/>
    <mergeCell ref="F116:G116"/>
    <mergeCell ref="H116:I116"/>
    <mergeCell ref="J116:K116"/>
    <mergeCell ref="A117:E117"/>
    <mergeCell ref="F117:G117"/>
    <mergeCell ref="H117:I117"/>
    <mergeCell ref="J117:K117"/>
    <mergeCell ref="A118:E118"/>
    <mergeCell ref="F118:G118"/>
    <mergeCell ref="H118:I118"/>
    <mergeCell ref="J118:K118"/>
    <mergeCell ref="A115:E115"/>
    <mergeCell ref="F115:G115"/>
    <mergeCell ref="H115:I115"/>
    <mergeCell ref="J115:K115"/>
    <mergeCell ref="A110:E110"/>
    <mergeCell ref="F110:G110"/>
    <mergeCell ref="H110:I110"/>
    <mergeCell ref="J110:K110"/>
    <mergeCell ref="A111:E111"/>
    <mergeCell ref="F111:G111"/>
    <mergeCell ref="H111:I111"/>
    <mergeCell ref="J111:K111"/>
    <mergeCell ref="A114:E114"/>
    <mergeCell ref="F114:G114"/>
    <mergeCell ref="H114:I114"/>
    <mergeCell ref="J114:K114"/>
    <mergeCell ref="A104:E104"/>
    <mergeCell ref="F104:G104"/>
    <mergeCell ref="H104:I104"/>
    <mergeCell ref="J104:K104"/>
    <mergeCell ref="A105:E105"/>
    <mergeCell ref="F105:G105"/>
    <mergeCell ref="H105:I105"/>
    <mergeCell ref="J105:K105"/>
    <mergeCell ref="A108:E108"/>
    <mergeCell ref="F108:G108"/>
    <mergeCell ref="H108:I108"/>
    <mergeCell ref="J108:K108"/>
    <mergeCell ref="A109:E109"/>
    <mergeCell ref="F109:G109"/>
    <mergeCell ref="H109:I109"/>
    <mergeCell ref="J109:K109"/>
    <mergeCell ref="A107:E107"/>
    <mergeCell ref="F107:G107"/>
    <mergeCell ref="H107:I107"/>
    <mergeCell ref="J107:K107"/>
    <mergeCell ref="A106:E106"/>
    <mergeCell ref="F106:G106"/>
    <mergeCell ref="H106:I106"/>
    <mergeCell ref="J106:K106"/>
    <mergeCell ref="A103:E103"/>
    <mergeCell ref="F103:G103"/>
    <mergeCell ref="H103:I103"/>
    <mergeCell ref="J103:K103"/>
    <mergeCell ref="A101:E101"/>
    <mergeCell ref="F101:G101"/>
    <mergeCell ref="H101:I101"/>
    <mergeCell ref="J101:K101"/>
    <mergeCell ref="H99:I99"/>
    <mergeCell ref="J99:K99"/>
    <mergeCell ref="A102:E102"/>
    <mergeCell ref="F102:G102"/>
    <mergeCell ref="H102:I102"/>
    <mergeCell ref="J102:K102"/>
    <mergeCell ref="A100:E100"/>
    <mergeCell ref="F100:G100"/>
    <mergeCell ref="H100:I100"/>
    <mergeCell ref="J100:K100"/>
    <mergeCell ref="A98:E98"/>
    <mergeCell ref="F98:G98"/>
    <mergeCell ref="H98:I98"/>
    <mergeCell ref="J98:K98"/>
    <mergeCell ref="A99:E99"/>
    <mergeCell ref="F99:G99"/>
    <mergeCell ref="A96:E96"/>
    <mergeCell ref="F96:G96"/>
    <mergeCell ref="H96:I96"/>
    <mergeCell ref="J96:K96"/>
    <mergeCell ref="A97:E97"/>
    <mergeCell ref="F97:G97"/>
    <mergeCell ref="H97:I97"/>
    <mergeCell ref="J97:K97"/>
    <mergeCell ref="A92:E92"/>
    <mergeCell ref="F92:G92"/>
    <mergeCell ref="H92:I92"/>
    <mergeCell ref="J92:K92"/>
    <mergeCell ref="A95:E95"/>
    <mergeCell ref="F95:G95"/>
    <mergeCell ref="H95:I95"/>
    <mergeCell ref="J95:K95"/>
    <mergeCell ref="A94:E94"/>
    <mergeCell ref="F94:G94"/>
    <mergeCell ref="H94:I94"/>
    <mergeCell ref="J94:K94"/>
    <mergeCell ref="A93:E93"/>
    <mergeCell ref="F93:G93"/>
    <mergeCell ref="H93:I93"/>
    <mergeCell ref="J93:K93"/>
    <mergeCell ref="A90:E90"/>
    <mergeCell ref="F90:G90"/>
    <mergeCell ref="H90:I90"/>
    <mergeCell ref="J90:K90"/>
    <mergeCell ref="A91:E91"/>
    <mergeCell ref="F91:G91"/>
    <mergeCell ref="H91:I91"/>
    <mergeCell ref="J91:K91"/>
    <mergeCell ref="A88:E88"/>
    <mergeCell ref="F88:G88"/>
    <mergeCell ref="H88:I88"/>
    <mergeCell ref="J88:K88"/>
    <mergeCell ref="A89:E89"/>
    <mergeCell ref="F89:G89"/>
    <mergeCell ref="H89:I89"/>
    <mergeCell ref="J89:K89"/>
    <mergeCell ref="F87:G87"/>
    <mergeCell ref="J80:K80"/>
    <mergeCell ref="A83:E83"/>
    <mergeCell ref="F83:G83"/>
    <mergeCell ref="H83:I83"/>
    <mergeCell ref="J83:K83"/>
    <mergeCell ref="A86:E86"/>
    <mergeCell ref="F86:G86"/>
    <mergeCell ref="H86:I86"/>
    <mergeCell ref="J84:K84"/>
    <mergeCell ref="J86:K86"/>
    <mergeCell ref="A85:E85"/>
    <mergeCell ref="F85:G85"/>
    <mergeCell ref="H85:I85"/>
    <mergeCell ref="J85:K85"/>
    <mergeCell ref="A78:E78"/>
    <mergeCell ref="F78:G78"/>
    <mergeCell ref="H78:I78"/>
    <mergeCell ref="J78:K78"/>
    <mergeCell ref="A77:E77"/>
    <mergeCell ref="F77:G77"/>
    <mergeCell ref="H77:I77"/>
    <mergeCell ref="J77:K77"/>
    <mergeCell ref="H87:I87"/>
    <mergeCell ref="A79:E79"/>
    <mergeCell ref="F79:G79"/>
    <mergeCell ref="H79:I79"/>
    <mergeCell ref="F80:G80"/>
    <mergeCell ref="H80:I80"/>
    <mergeCell ref="A84:E84"/>
    <mergeCell ref="F84:G84"/>
    <mergeCell ref="H84:I84"/>
    <mergeCell ref="A87:E87"/>
    <mergeCell ref="J79:K79"/>
    <mergeCell ref="A82:E82"/>
    <mergeCell ref="F82:G82"/>
    <mergeCell ref="H82:I82"/>
    <mergeCell ref="J82:K82"/>
    <mergeCell ref="A81:E81"/>
    <mergeCell ref="F81:G81"/>
    <mergeCell ref="H81:I81"/>
    <mergeCell ref="J81:K81"/>
    <mergeCell ref="A80:E80"/>
    <mergeCell ref="A73:E73"/>
    <mergeCell ref="F73:G73"/>
    <mergeCell ref="H73:I73"/>
    <mergeCell ref="J73:K73"/>
    <mergeCell ref="A74:E74"/>
    <mergeCell ref="F74:G74"/>
    <mergeCell ref="H74:I74"/>
    <mergeCell ref="J74:K74"/>
    <mergeCell ref="A75:E75"/>
    <mergeCell ref="F75:G75"/>
    <mergeCell ref="H75:I75"/>
    <mergeCell ref="J75:K75"/>
    <mergeCell ref="A76:E76"/>
    <mergeCell ref="F76:G76"/>
    <mergeCell ref="H76:I76"/>
    <mergeCell ref="J76:K76"/>
    <mergeCell ref="A72:E72"/>
    <mergeCell ref="F72:G72"/>
    <mergeCell ref="H72:I72"/>
    <mergeCell ref="J72:K72"/>
    <mergeCell ref="A66:E66"/>
    <mergeCell ref="F66:G66"/>
    <mergeCell ref="H66:I66"/>
    <mergeCell ref="J66:K66"/>
    <mergeCell ref="H70:I70"/>
    <mergeCell ref="J70:K70"/>
    <mergeCell ref="A71:E71"/>
    <mergeCell ref="F71:G71"/>
    <mergeCell ref="H71:I71"/>
    <mergeCell ref="J71:K71"/>
    <mergeCell ref="A69:E69"/>
    <mergeCell ref="F67:G67"/>
    <mergeCell ref="F68:G68"/>
    <mergeCell ref="F69:G69"/>
    <mergeCell ref="A70:E70"/>
    <mergeCell ref="F70:G70"/>
    <mergeCell ref="H67:I67"/>
    <mergeCell ref="H68:I68"/>
    <mergeCell ref="A62:E62"/>
    <mergeCell ref="F62:G62"/>
    <mergeCell ref="H62:I62"/>
    <mergeCell ref="F63:G63"/>
    <mergeCell ref="H63:I63"/>
    <mergeCell ref="A67:E67"/>
    <mergeCell ref="A68:E68"/>
    <mergeCell ref="J62:K62"/>
    <mergeCell ref="A65:E65"/>
    <mergeCell ref="F65:G65"/>
    <mergeCell ref="H65:I65"/>
    <mergeCell ref="J65:K65"/>
    <mergeCell ref="A64:E64"/>
    <mergeCell ref="F64:G64"/>
    <mergeCell ref="H64:I64"/>
    <mergeCell ref="J64:K64"/>
    <mergeCell ref="A63:E63"/>
    <mergeCell ref="J63:K63"/>
    <mergeCell ref="A58:E58"/>
    <mergeCell ref="F58:G58"/>
    <mergeCell ref="H58:I58"/>
    <mergeCell ref="J58:K58"/>
    <mergeCell ref="A61:E61"/>
    <mergeCell ref="F61:G61"/>
    <mergeCell ref="H61:I61"/>
    <mergeCell ref="J61:K61"/>
    <mergeCell ref="A60:E60"/>
    <mergeCell ref="F60:G60"/>
    <mergeCell ref="H60:I60"/>
    <mergeCell ref="J60:K60"/>
    <mergeCell ref="A59:E59"/>
    <mergeCell ref="F59:G59"/>
    <mergeCell ref="H59:I59"/>
    <mergeCell ref="J59:K59"/>
    <mergeCell ref="A54:E54"/>
    <mergeCell ref="F54:G54"/>
    <mergeCell ref="H54:I54"/>
    <mergeCell ref="J54:K54"/>
    <mergeCell ref="A55:E55"/>
    <mergeCell ref="F55:G55"/>
    <mergeCell ref="H55:I55"/>
    <mergeCell ref="J55:K55"/>
    <mergeCell ref="A56:E56"/>
    <mergeCell ref="F56:G56"/>
    <mergeCell ref="H56:I56"/>
    <mergeCell ref="J56:K56"/>
    <mergeCell ref="A57:E57"/>
    <mergeCell ref="F57:G57"/>
    <mergeCell ref="H57:I57"/>
    <mergeCell ref="J57:K57"/>
    <mergeCell ref="A53:E53"/>
    <mergeCell ref="F53:G53"/>
    <mergeCell ref="H53:I53"/>
    <mergeCell ref="J53:K53"/>
    <mergeCell ref="A50:E50"/>
    <mergeCell ref="F50:G50"/>
    <mergeCell ref="H50:I50"/>
    <mergeCell ref="J50:K50"/>
    <mergeCell ref="A51:E51"/>
    <mergeCell ref="F51:G51"/>
    <mergeCell ref="H51:I51"/>
    <mergeCell ref="J51:K51"/>
    <mergeCell ref="A52:E52"/>
    <mergeCell ref="F52:G52"/>
    <mergeCell ref="H52:I52"/>
    <mergeCell ref="J52:K52"/>
    <mergeCell ref="A48:E48"/>
    <mergeCell ref="F48:G48"/>
    <mergeCell ref="H48:I48"/>
    <mergeCell ref="J48:K48"/>
    <mergeCell ref="A49:E49"/>
    <mergeCell ref="F49:G49"/>
    <mergeCell ref="H49:I49"/>
    <mergeCell ref="J49:K49"/>
    <mergeCell ref="H45:I45"/>
    <mergeCell ref="J45:K45"/>
    <mergeCell ref="A47:E47"/>
    <mergeCell ref="F47:G47"/>
    <mergeCell ref="H47:I47"/>
    <mergeCell ref="J47:K47"/>
    <mergeCell ref="A46:E46"/>
    <mergeCell ref="F46:G46"/>
    <mergeCell ref="H46:I46"/>
    <mergeCell ref="J46:K46"/>
    <mergeCell ref="A44:E44"/>
    <mergeCell ref="F44:G44"/>
    <mergeCell ref="H44:I44"/>
    <mergeCell ref="J44:K44"/>
    <mergeCell ref="A45:E45"/>
    <mergeCell ref="F45:G45"/>
    <mergeCell ref="A41:E41"/>
    <mergeCell ref="F41:G41"/>
    <mergeCell ref="H41:I41"/>
    <mergeCell ref="J41:K41"/>
    <mergeCell ref="A38:E38"/>
    <mergeCell ref="F38:G38"/>
    <mergeCell ref="H38:I38"/>
    <mergeCell ref="J38:K38"/>
    <mergeCell ref="J24:K24"/>
    <mergeCell ref="A39:E39"/>
    <mergeCell ref="F39:G39"/>
    <mergeCell ref="H39:I39"/>
    <mergeCell ref="J39:K39"/>
    <mergeCell ref="A40:E40"/>
    <mergeCell ref="F40:G40"/>
    <mergeCell ref="H40:I40"/>
    <mergeCell ref="J40:K40"/>
    <mergeCell ref="A35:E35"/>
    <mergeCell ref="F35:G35"/>
    <mergeCell ref="H35:I35"/>
    <mergeCell ref="A24:E24"/>
    <mergeCell ref="F24:G24"/>
    <mergeCell ref="H24:I24"/>
    <mergeCell ref="J37:K37"/>
    <mergeCell ref="A36:E36"/>
    <mergeCell ref="F36:G36"/>
    <mergeCell ref="H36:I36"/>
    <mergeCell ref="J36:K36"/>
    <mergeCell ref="A31:E31"/>
    <mergeCell ref="A37:E37"/>
    <mergeCell ref="F37:G37"/>
    <mergeCell ref="H37:I37"/>
    <mergeCell ref="H34:I34"/>
    <mergeCell ref="J34:K34"/>
    <mergeCell ref="H33:I33"/>
    <mergeCell ref="J33:K33"/>
    <mergeCell ref="A32:E32"/>
    <mergeCell ref="F32:G32"/>
    <mergeCell ref="H32:I32"/>
    <mergeCell ref="J32:K32"/>
    <mergeCell ref="A25:E25"/>
    <mergeCell ref="A26:E26"/>
    <mergeCell ref="F31:G31"/>
    <mergeCell ref="A22:E22"/>
    <mergeCell ref="F22:G22"/>
    <mergeCell ref="A23:E23"/>
    <mergeCell ref="F23:G23"/>
    <mergeCell ref="A28:E28"/>
    <mergeCell ref="F28:G28"/>
    <mergeCell ref="A20:E20"/>
    <mergeCell ref="F20:G20"/>
    <mergeCell ref="H20:I20"/>
    <mergeCell ref="J20:K20"/>
    <mergeCell ref="H22:I22"/>
    <mergeCell ref="J22:K22"/>
    <mergeCell ref="A21:E21"/>
    <mergeCell ref="F21:G21"/>
    <mergeCell ref="H21:I21"/>
    <mergeCell ref="J21:K21"/>
    <mergeCell ref="A16:E16"/>
    <mergeCell ref="F16:G16"/>
    <mergeCell ref="H16:I16"/>
    <mergeCell ref="J16:K16"/>
    <mergeCell ref="H23:I23"/>
    <mergeCell ref="J23:K23"/>
    <mergeCell ref="A17:E17"/>
    <mergeCell ref="F17:G17"/>
    <mergeCell ref="H17:I17"/>
    <mergeCell ref="J17:K17"/>
    <mergeCell ref="A19:E19"/>
    <mergeCell ref="F19:G19"/>
    <mergeCell ref="H19:I19"/>
    <mergeCell ref="J19:K19"/>
    <mergeCell ref="A18:E18"/>
    <mergeCell ref="F18:G18"/>
    <mergeCell ref="H18:I18"/>
    <mergeCell ref="J18:K18"/>
    <mergeCell ref="H14:I14"/>
    <mergeCell ref="J14:K14"/>
    <mergeCell ref="A15:E15"/>
    <mergeCell ref="F15:G15"/>
    <mergeCell ref="H15:I15"/>
    <mergeCell ref="J15:K15"/>
    <mergeCell ref="J9:K9"/>
    <mergeCell ref="F8:G8"/>
    <mergeCell ref="H8:I8"/>
    <mergeCell ref="J8:K8"/>
    <mergeCell ref="A12:E12"/>
    <mergeCell ref="F12:G12"/>
    <mergeCell ref="H12:I12"/>
    <mergeCell ref="J12:K12"/>
    <mergeCell ref="J11:K11"/>
    <mergeCell ref="A13:E13"/>
    <mergeCell ref="F13:G13"/>
    <mergeCell ref="H13:I13"/>
    <mergeCell ref="J13:K13"/>
    <mergeCell ref="F7:G7"/>
    <mergeCell ref="H7:I7"/>
    <mergeCell ref="J7:K7"/>
    <mergeCell ref="A9:E9"/>
    <mergeCell ref="F9:G9"/>
    <mergeCell ref="H28:I28"/>
    <mergeCell ref="A10:E10"/>
    <mergeCell ref="F10:G10"/>
    <mergeCell ref="H10:I10"/>
    <mergeCell ref="H27:I27"/>
    <mergeCell ref="A11:E11"/>
    <mergeCell ref="F11:G11"/>
    <mergeCell ref="H11:I11"/>
    <mergeCell ref="A14:E14"/>
    <mergeCell ref="F14:G14"/>
    <mergeCell ref="J6:K6"/>
    <mergeCell ref="J10:K10"/>
    <mergeCell ref="A1:L1"/>
    <mergeCell ref="A3:L3"/>
    <mergeCell ref="A4:E5"/>
    <mergeCell ref="F4:K4"/>
    <mergeCell ref="L4:L5"/>
    <mergeCell ref="F5:G5"/>
    <mergeCell ref="H5:I5"/>
    <mergeCell ref="J5:K5"/>
    <mergeCell ref="H26:I26"/>
    <mergeCell ref="F25:G25"/>
    <mergeCell ref="F26:G26"/>
    <mergeCell ref="A27:E27"/>
    <mergeCell ref="F27:G27"/>
    <mergeCell ref="A6:E6"/>
    <mergeCell ref="F6:G6"/>
    <mergeCell ref="H6:I6"/>
    <mergeCell ref="A8:E8"/>
    <mergeCell ref="H9:I9"/>
    <mergeCell ref="J29:K29"/>
    <mergeCell ref="J35:K35"/>
    <mergeCell ref="A34:E34"/>
    <mergeCell ref="F34:G34"/>
    <mergeCell ref="J28:K28"/>
    <mergeCell ref="A7:E7"/>
    <mergeCell ref="F33:G33"/>
    <mergeCell ref="J25:K25"/>
    <mergeCell ref="J26:K26"/>
    <mergeCell ref="H25:I25"/>
    <mergeCell ref="A2:N2"/>
    <mergeCell ref="A112:E112"/>
    <mergeCell ref="F112:G112"/>
    <mergeCell ref="H112:I112"/>
    <mergeCell ref="J112:K112"/>
    <mergeCell ref="A43:E43"/>
    <mergeCell ref="F43:G43"/>
    <mergeCell ref="H43:I43"/>
    <mergeCell ref="J27:K27"/>
    <mergeCell ref="H31:I31"/>
    <mergeCell ref="A113:E113"/>
    <mergeCell ref="F113:G113"/>
    <mergeCell ref="H113:I113"/>
    <mergeCell ref="J113:K113"/>
    <mergeCell ref="M4:M5"/>
    <mergeCell ref="N4:N5"/>
    <mergeCell ref="J31:K31"/>
    <mergeCell ref="A30:E30"/>
    <mergeCell ref="F30:G30"/>
    <mergeCell ref="H30:I30"/>
    <mergeCell ref="A42:E42"/>
    <mergeCell ref="A29:E29"/>
    <mergeCell ref="F29:G29"/>
    <mergeCell ref="H29:I29"/>
    <mergeCell ref="A33:E33"/>
    <mergeCell ref="J43:K43"/>
    <mergeCell ref="J42:K42"/>
    <mergeCell ref="H42:I42"/>
    <mergeCell ref="F42:G42"/>
    <mergeCell ref="J30:K30"/>
  </mergeCells>
  <phoneticPr fontId="40" type="noConversion"/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topLeftCell="A84" workbookViewId="0">
      <selection activeCell="H19" sqref="H19:I19"/>
    </sheetView>
  </sheetViews>
  <sheetFormatPr defaultColWidth="9.109375" defaultRowHeight="13.2"/>
  <cols>
    <col min="1" max="1" width="15.5546875" style="135" customWidth="1"/>
    <col min="2" max="2" width="8.44140625" style="135" customWidth="1"/>
    <col min="3" max="3" width="5.6640625" style="135" customWidth="1"/>
    <col min="4" max="4" width="7.44140625" style="135" customWidth="1"/>
    <col min="5" max="5" width="8.33203125" style="135" customWidth="1"/>
    <col min="6" max="6" width="4.88671875" style="135" customWidth="1"/>
    <col min="7" max="7" width="6" style="135" customWidth="1"/>
    <col min="8" max="8" width="3.33203125" style="135" customWidth="1"/>
    <col min="9" max="9" width="2.5546875" style="135" customWidth="1"/>
    <col min="10" max="11" width="11.5546875" style="135" customWidth="1"/>
    <col min="12" max="12" width="11.44140625" style="135" customWidth="1"/>
    <col min="13" max="16384" width="9.109375" style="135"/>
  </cols>
  <sheetData>
    <row r="1" spans="1:12" ht="15" customHeight="1">
      <c r="A1" s="279" t="s">
        <v>362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2" ht="53.25" customHeight="1">
      <c r="A2" s="301" t="s">
        <v>356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12" ht="13.5" customHeight="1" thickBot="1">
      <c r="A3" s="145"/>
      <c r="B3" s="145"/>
      <c r="C3" s="145"/>
      <c r="D3" s="145"/>
      <c r="E3" s="145"/>
      <c r="F3" s="146"/>
      <c r="G3" s="146"/>
      <c r="H3" s="146"/>
      <c r="I3" s="146"/>
      <c r="J3" s="205"/>
      <c r="L3" s="135" t="s">
        <v>353</v>
      </c>
    </row>
    <row r="4" spans="1:12" ht="23.25" customHeight="1">
      <c r="A4" s="274" t="s">
        <v>100</v>
      </c>
      <c r="B4" s="274"/>
      <c r="C4" s="274"/>
      <c r="D4" s="274"/>
      <c r="E4" s="274"/>
      <c r="F4" s="313" t="s">
        <v>102</v>
      </c>
      <c r="G4" s="314"/>
      <c r="H4" s="313" t="s">
        <v>103</v>
      </c>
      <c r="I4" s="314"/>
      <c r="J4" s="274">
        <v>2023</v>
      </c>
      <c r="K4" s="274">
        <v>2024</v>
      </c>
      <c r="L4" s="274">
        <v>2025</v>
      </c>
    </row>
    <row r="5" spans="1:12" ht="13.5" customHeight="1" thickBot="1">
      <c r="A5" s="275"/>
      <c r="B5" s="275"/>
      <c r="C5" s="275"/>
      <c r="D5" s="275"/>
      <c r="E5" s="275"/>
      <c r="F5" s="315"/>
      <c r="G5" s="316"/>
      <c r="H5" s="315"/>
      <c r="I5" s="316"/>
      <c r="J5" s="275"/>
      <c r="K5" s="275"/>
      <c r="L5" s="275"/>
    </row>
    <row r="6" spans="1:12" ht="13.8" thickBot="1">
      <c r="A6" s="278">
        <v>1</v>
      </c>
      <c r="B6" s="278"/>
      <c r="C6" s="278"/>
      <c r="D6" s="278"/>
      <c r="E6" s="278"/>
      <c r="F6" s="278">
        <v>3</v>
      </c>
      <c r="G6" s="278"/>
      <c r="H6" s="281">
        <v>4</v>
      </c>
      <c r="I6" s="297"/>
      <c r="J6" s="147">
        <v>5</v>
      </c>
      <c r="K6" s="147">
        <v>6</v>
      </c>
      <c r="L6" s="147">
        <v>7</v>
      </c>
    </row>
    <row r="7" spans="1:12" ht="15.75" customHeight="1">
      <c r="A7" s="277" t="s">
        <v>284</v>
      </c>
      <c r="B7" s="277"/>
      <c r="C7" s="277"/>
      <c r="D7" s="277"/>
      <c r="E7" s="277"/>
      <c r="F7" s="285"/>
      <c r="G7" s="285"/>
      <c r="H7" s="311"/>
      <c r="I7" s="312"/>
      <c r="J7" s="170">
        <f>J9</f>
        <v>35495271.789999999</v>
      </c>
      <c r="K7" s="170">
        <f>K9</f>
        <v>11516800</v>
      </c>
      <c r="L7" s="170">
        <f>L9</f>
        <v>11394300</v>
      </c>
    </row>
    <row r="8" spans="1:12" ht="15" customHeight="1">
      <c r="A8" s="284" t="s">
        <v>104</v>
      </c>
      <c r="B8" s="284"/>
      <c r="C8" s="284"/>
      <c r="D8" s="284"/>
      <c r="E8" s="284"/>
      <c r="F8" s="288"/>
      <c r="G8" s="288"/>
      <c r="H8" s="294"/>
      <c r="I8" s="295"/>
      <c r="J8" s="169"/>
      <c r="K8" s="169"/>
      <c r="L8" s="169"/>
    </row>
    <row r="9" spans="1:12" ht="23.25" customHeight="1">
      <c r="A9" s="300" t="s">
        <v>105</v>
      </c>
      <c r="B9" s="300"/>
      <c r="C9" s="300"/>
      <c r="D9" s="300"/>
      <c r="E9" s="300"/>
      <c r="F9" s="285"/>
      <c r="G9" s="285"/>
      <c r="H9" s="298"/>
      <c r="I9" s="299"/>
      <c r="J9" s="170">
        <f>J10+J17+J24+J47+J66+J74</f>
        <v>35495271.789999999</v>
      </c>
      <c r="K9" s="170">
        <f>K10+K17+K24+K47+K66+K74</f>
        <v>11516800</v>
      </c>
      <c r="L9" s="170">
        <f>L10+L17+L24+L47+L66+L74</f>
        <v>11394300</v>
      </c>
    </row>
    <row r="10" spans="1:12" ht="34.5" customHeight="1">
      <c r="A10" s="286" t="s">
        <v>106</v>
      </c>
      <c r="B10" s="286"/>
      <c r="C10" s="286"/>
      <c r="D10" s="286"/>
      <c r="E10" s="286"/>
      <c r="F10" s="287" t="s">
        <v>107</v>
      </c>
      <c r="G10" s="287"/>
      <c r="H10" s="298"/>
      <c r="I10" s="299"/>
      <c r="J10" s="170">
        <f>J11+J13</f>
        <v>1075000</v>
      </c>
      <c r="K10" s="170">
        <f>K11+K13</f>
        <v>0</v>
      </c>
      <c r="L10" s="170">
        <f>L11+L13</f>
        <v>0</v>
      </c>
    </row>
    <row r="11" spans="1:12" ht="15" customHeight="1">
      <c r="A11" s="268" t="s">
        <v>108</v>
      </c>
      <c r="B11" s="268"/>
      <c r="C11" s="268"/>
      <c r="D11" s="268"/>
      <c r="E11" s="268"/>
      <c r="F11" s="269" t="s">
        <v>109</v>
      </c>
      <c r="G11" s="269"/>
      <c r="H11" s="294"/>
      <c r="I11" s="295"/>
      <c r="J11" s="169">
        <f>J12</f>
        <v>1000000</v>
      </c>
      <c r="K11" s="169">
        <f>K12</f>
        <v>0</v>
      </c>
      <c r="L11" s="169">
        <f>L12</f>
        <v>0</v>
      </c>
    </row>
    <row r="12" spans="1:12" ht="21.75" customHeight="1">
      <c r="A12" s="268" t="s">
        <v>110</v>
      </c>
      <c r="B12" s="268"/>
      <c r="C12" s="268"/>
      <c r="D12" s="268"/>
      <c r="E12" s="268"/>
      <c r="F12" s="269" t="s">
        <v>109</v>
      </c>
      <c r="G12" s="269"/>
      <c r="H12" s="294" t="s">
        <v>111</v>
      </c>
      <c r="I12" s="295"/>
      <c r="J12" s="169">
        <f ca="1">'приложение 2'!L74</f>
        <v>1000000</v>
      </c>
      <c r="K12" s="169"/>
      <c r="L12" s="169"/>
    </row>
    <row r="13" spans="1:12" ht="21.75" customHeight="1">
      <c r="A13" s="268" t="s">
        <v>112</v>
      </c>
      <c r="B13" s="268"/>
      <c r="C13" s="268"/>
      <c r="D13" s="268"/>
      <c r="E13" s="268"/>
      <c r="F13" s="269" t="s">
        <v>113</v>
      </c>
      <c r="G13" s="269"/>
      <c r="H13" s="294"/>
      <c r="I13" s="295"/>
      <c r="J13" s="169">
        <f ca="1">J14</f>
        <v>75000</v>
      </c>
      <c r="K13" s="169">
        <f>K14</f>
        <v>0</v>
      </c>
      <c r="L13" s="169">
        <f>L14</f>
        <v>0</v>
      </c>
    </row>
    <row r="14" spans="1:12" ht="23.25" customHeight="1">
      <c r="A14" s="268" t="s">
        <v>114</v>
      </c>
      <c r="B14" s="268"/>
      <c r="C14" s="268"/>
      <c r="D14" s="268"/>
      <c r="E14" s="268"/>
      <c r="F14" s="269" t="s">
        <v>115</v>
      </c>
      <c r="G14" s="269"/>
      <c r="H14" s="294"/>
      <c r="I14" s="295"/>
      <c r="J14" s="169">
        <f ca="1">J15+J16</f>
        <v>75000</v>
      </c>
      <c r="K14" s="169">
        <f>K15+K16</f>
        <v>0</v>
      </c>
      <c r="L14" s="169">
        <f>L15+L16</f>
        <v>0</v>
      </c>
    </row>
    <row r="15" spans="1:12" ht="19.5" customHeight="1">
      <c r="A15" s="268" t="s">
        <v>110</v>
      </c>
      <c r="B15" s="268"/>
      <c r="C15" s="268"/>
      <c r="D15" s="268"/>
      <c r="E15" s="268"/>
      <c r="F15" s="269" t="s">
        <v>115</v>
      </c>
      <c r="G15" s="269"/>
      <c r="H15" s="294" t="s">
        <v>111</v>
      </c>
      <c r="I15" s="295"/>
      <c r="J15" s="169">
        <f ca="1">'приложение 2'!L77</f>
        <v>75000</v>
      </c>
      <c r="K15" s="169"/>
      <c r="L15" s="169"/>
    </row>
    <row r="16" spans="1:12" ht="15" hidden="1" customHeight="1">
      <c r="A16" s="268" t="s">
        <v>116</v>
      </c>
      <c r="B16" s="268"/>
      <c r="C16" s="268"/>
      <c r="D16" s="268"/>
      <c r="E16" s="268"/>
      <c r="F16" s="269" t="s">
        <v>115</v>
      </c>
      <c r="G16" s="269"/>
      <c r="H16" s="294" t="s">
        <v>117</v>
      </c>
      <c r="I16" s="295"/>
      <c r="J16" s="169"/>
      <c r="K16" s="169"/>
      <c r="L16" s="169"/>
    </row>
    <row r="17" spans="1:12" ht="34.5" customHeight="1">
      <c r="A17" s="286" t="s">
        <v>118</v>
      </c>
      <c r="B17" s="286"/>
      <c r="C17" s="286"/>
      <c r="D17" s="286"/>
      <c r="E17" s="286"/>
      <c r="F17" s="287" t="s">
        <v>119</v>
      </c>
      <c r="G17" s="287"/>
      <c r="H17" s="298"/>
      <c r="I17" s="299"/>
      <c r="J17" s="170">
        <f>J18+J20</f>
        <v>5912010</v>
      </c>
      <c r="K17" s="170">
        <f>K18+K20</f>
        <v>5718800</v>
      </c>
      <c r="L17" s="170">
        <f>L18+L20</f>
        <v>5570800</v>
      </c>
    </row>
    <row r="18" spans="1:12" ht="15" customHeight="1">
      <c r="A18" s="268" t="s">
        <v>120</v>
      </c>
      <c r="B18" s="268"/>
      <c r="C18" s="268"/>
      <c r="D18" s="268"/>
      <c r="E18" s="268"/>
      <c r="F18" s="269" t="s">
        <v>121</v>
      </c>
      <c r="G18" s="269"/>
      <c r="H18" s="294"/>
      <c r="I18" s="295"/>
      <c r="J18" s="169">
        <f>J19</f>
        <v>1431000</v>
      </c>
      <c r="K18" s="169">
        <f>K19</f>
        <v>1431000</v>
      </c>
      <c r="L18" s="169">
        <f>L19</f>
        <v>1431000</v>
      </c>
    </row>
    <row r="19" spans="1:12" ht="34.5" customHeight="1">
      <c r="A19" s="268" t="s">
        <v>122</v>
      </c>
      <c r="B19" s="268"/>
      <c r="C19" s="268"/>
      <c r="D19" s="268"/>
      <c r="E19" s="268"/>
      <c r="F19" s="269" t="s">
        <v>121</v>
      </c>
      <c r="G19" s="269"/>
      <c r="H19" s="294" t="s">
        <v>123</v>
      </c>
      <c r="I19" s="295"/>
      <c r="J19" s="169">
        <f ca="1">'приложение 2'!L13</f>
        <v>1431000</v>
      </c>
      <c r="K19" s="169">
        <f ca="1">'приложение 2'!M13</f>
        <v>1431000</v>
      </c>
      <c r="L19" s="169">
        <f ca="1">'приложение 2'!N13</f>
        <v>1431000</v>
      </c>
    </row>
    <row r="20" spans="1:12" ht="15" customHeight="1">
      <c r="A20" s="268" t="s">
        <v>124</v>
      </c>
      <c r="B20" s="268"/>
      <c r="C20" s="268"/>
      <c r="D20" s="268"/>
      <c r="E20" s="268"/>
      <c r="F20" s="269" t="s">
        <v>125</v>
      </c>
      <c r="G20" s="269"/>
      <c r="H20" s="294"/>
      <c r="I20" s="295"/>
      <c r="J20" s="169">
        <f ca="1">J21+J22+J23</f>
        <v>4481010</v>
      </c>
      <c r="K20" s="169">
        <f ca="1">K21+K22+K23</f>
        <v>4287800</v>
      </c>
      <c r="L20" s="169">
        <f ca="1">L21+L22+L23</f>
        <v>4139800</v>
      </c>
    </row>
    <row r="21" spans="1:12" ht="34.5" customHeight="1">
      <c r="A21" s="268" t="s">
        <v>122</v>
      </c>
      <c r="B21" s="268"/>
      <c r="C21" s="268"/>
      <c r="D21" s="268"/>
      <c r="E21" s="268"/>
      <c r="F21" s="269" t="s">
        <v>125</v>
      </c>
      <c r="G21" s="269"/>
      <c r="H21" s="294" t="s">
        <v>123</v>
      </c>
      <c r="I21" s="295"/>
      <c r="J21" s="169">
        <f ca="1">'приложение 2'!L17</f>
        <v>3836100</v>
      </c>
      <c r="K21" s="169">
        <f ca="1">'приложение 2'!M17</f>
        <v>3836100</v>
      </c>
      <c r="L21" s="169">
        <f ca="1">'приложение 2'!N17</f>
        <v>3836100</v>
      </c>
    </row>
    <row r="22" spans="1:12" ht="17.25" customHeight="1">
      <c r="A22" s="268" t="s">
        <v>110</v>
      </c>
      <c r="B22" s="268"/>
      <c r="C22" s="268"/>
      <c r="D22" s="268"/>
      <c r="E22" s="268"/>
      <c r="F22" s="269" t="s">
        <v>125</v>
      </c>
      <c r="G22" s="269"/>
      <c r="H22" s="294" t="s">
        <v>111</v>
      </c>
      <c r="I22" s="295"/>
      <c r="J22" s="169">
        <f ca="1">'приложение 2'!L18</f>
        <v>555210</v>
      </c>
      <c r="K22" s="169">
        <f ca="1">'приложение 2'!M18</f>
        <v>362000</v>
      </c>
      <c r="L22" s="169">
        <f ca="1">'приложение 2'!N18</f>
        <v>303700</v>
      </c>
    </row>
    <row r="23" spans="1:12" ht="15" customHeight="1">
      <c r="A23" s="268" t="s">
        <v>116</v>
      </c>
      <c r="B23" s="268"/>
      <c r="C23" s="268"/>
      <c r="D23" s="268"/>
      <c r="E23" s="268"/>
      <c r="F23" s="269" t="s">
        <v>125</v>
      </c>
      <c r="G23" s="269"/>
      <c r="H23" s="294" t="s">
        <v>117</v>
      </c>
      <c r="I23" s="295"/>
      <c r="J23" s="169">
        <f ca="1">'приложение 2'!L19</f>
        <v>89700</v>
      </c>
      <c r="K23" s="169">
        <f ca="1">'приложение 2'!M19</f>
        <v>89700</v>
      </c>
      <c r="L23" s="169">
        <f ca="1">'приложение 2'!N19</f>
        <v>0</v>
      </c>
    </row>
    <row r="24" spans="1:12" ht="15" customHeight="1">
      <c r="A24" s="286" t="s">
        <v>126</v>
      </c>
      <c r="B24" s="286"/>
      <c r="C24" s="286"/>
      <c r="D24" s="286"/>
      <c r="E24" s="286"/>
      <c r="F24" s="287" t="s">
        <v>127</v>
      </c>
      <c r="G24" s="287"/>
      <c r="H24" s="298"/>
      <c r="I24" s="299"/>
      <c r="J24" s="170">
        <f>J25+J28+J31+J34+J43</f>
        <v>6115000</v>
      </c>
      <c r="K24" s="170">
        <f>K25+K28+K31+K34+K43</f>
        <v>3606000</v>
      </c>
      <c r="L24" s="170">
        <f>L25+L28+L31+L34+L43</f>
        <v>3606000</v>
      </c>
    </row>
    <row r="25" spans="1:12" ht="23.25" customHeight="1">
      <c r="A25" s="268" t="s">
        <v>128</v>
      </c>
      <c r="B25" s="268"/>
      <c r="C25" s="268"/>
      <c r="D25" s="268"/>
      <c r="E25" s="268"/>
      <c r="F25" s="269" t="s">
        <v>129</v>
      </c>
      <c r="G25" s="269"/>
      <c r="H25" s="294"/>
      <c r="I25" s="295"/>
      <c r="J25" s="169">
        <f t="shared" ref="J25:L26" si="0">J26</f>
        <v>2000</v>
      </c>
      <c r="K25" s="169">
        <f t="shared" si="0"/>
        <v>2000</v>
      </c>
      <c r="L25" s="169">
        <f t="shared" si="0"/>
        <v>2000</v>
      </c>
    </row>
    <row r="26" spans="1:12" ht="15" customHeight="1">
      <c r="A26" s="268" t="s">
        <v>130</v>
      </c>
      <c r="B26" s="268"/>
      <c r="C26" s="268"/>
      <c r="D26" s="268"/>
      <c r="E26" s="268"/>
      <c r="F26" s="269" t="s">
        <v>131</v>
      </c>
      <c r="G26" s="269"/>
      <c r="H26" s="294"/>
      <c r="I26" s="295"/>
      <c r="J26" s="169">
        <f t="shared" si="0"/>
        <v>2000</v>
      </c>
      <c r="K26" s="169">
        <f t="shared" si="0"/>
        <v>2000</v>
      </c>
      <c r="L26" s="169">
        <f t="shared" si="0"/>
        <v>2000</v>
      </c>
    </row>
    <row r="27" spans="1:12" ht="15" customHeight="1">
      <c r="A27" s="268" t="s">
        <v>116</v>
      </c>
      <c r="B27" s="268"/>
      <c r="C27" s="268"/>
      <c r="D27" s="268"/>
      <c r="E27" s="268"/>
      <c r="F27" s="269" t="s">
        <v>131</v>
      </c>
      <c r="G27" s="269"/>
      <c r="H27" s="294" t="s">
        <v>117</v>
      </c>
      <c r="I27" s="295"/>
      <c r="J27" s="169">
        <f ca="1">'приложение 2'!L31</f>
        <v>2000</v>
      </c>
      <c r="K27" s="169">
        <f ca="1">'приложение 2'!M31</f>
        <v>2000</v>
      </c>
      <c r="L27" s="169">
        <f ca="1">'приложение 2'!N31</f>
        <v>2000</v>
      </c>
    </row>
    <row r="28" spans="1:12" ht="15" customHeight="1">
      <c r="A28" s="268" t="s">
        <v>132</v>
      </c>
      <c r="B28" s="268"/>
      <c r="C28" s="268"/>
      <c r="D28" s="268"/>
      <c r="E28" s="268"/>
      <c r="F28" s="269" t="s">
        <v>133</v>
      </c>
      <c r="G28" s="269"/>
      <c r="H28" s="294"/>
      <c r="I28" s="295"/>
      <c r="J28" s="169">
        <f t="shared" ref="J28:L29" si="1">J29</f>
        <v>2000</v>
      </c>
      <c r="K28" s="169">
        <f t="shared" si="1"/>
        <v>2000</v>
      </c>
      <c r="L28" s="169">
        <f t="shared" si="1"/>
        <v>2000</v>
      </c>
    </row>
    <row r="29" spans="1:12" ht="15" customHeight="1">
      <c r="A29" s="268" t="s">
        <v>124</v>
      </c>
      <c r="B29" s="268"/>
      <c r="C29" s="268"/>
      <c r="D29" s="268"/>
      <c r="E29" s="268"/>
      <c r="F29" s="269" t="s">
        <v>134</v>
      </c>
      <c r="G29" s="269"/>
      <c r="H29" s="294"/>
      <c r="I29" s="295"/>
      <c r="J29" s="169">
        <f t="shared" si="1"/>
        <v>2000</v>
      </c>
      <c r="K29" s="169">
        <f t="shared" si="1"/>
        <v>2000</v>
      </c>
      <c r="L29" s="169">
        <f t="shared" si="1"/>
        <v>2000</v>
      </c>
    </row>
    <row r="30" spans="1:12">
      <c r="A30" s="268" t="s">
        <v>110</v>
      </c>
      <c r="B30" s="268"/>
      <c r="C30" s="268"/>
      <c r="D30" s="268"/>
      <c r="E30" s="268"/>
      <c r="F30" s="269" t="s">
        <v>134</v>
      </c>
      <c r="G30" s="269"/>
      <c r="H30" s="294" t="s">
        <v>111</v>
      </c>
      <c r="I30" s="295"/>
      <c r="J30" s="169">
        <f ca="1">'приложение 2'!L23</f>
        <v>2000</v>
      </c>
      <c r="K30" s="169">
        <f ca="1">'приложение 2'!M23</f>
        <v>2000</v>
      </c>
      <c r="L30" s="169">
        <f ca="1">'приложение 2'!N23</f>
        <v>2000</v>
      </c>
    </row>
    <row r="31" spans="1:12" ht="15" customHeight="1">
      <c r="A31" s="268" t="s">
        <v>135</v>
      </c>
      <c r="B31" s="268"/>
      <c r="C31" s="268"/>
      <c r="D31" s="268"/>
      <c r="E31" s="268"/>
      <c r="F31" s="269" t="s">
        <v>136</v>
      </c>
      <c r="G31" s="269"/>
      <c r="H31" s="294"/>
      <c r="I31" s="295"/>
      <c r="J31" s="169">
        <f t="shared" ref="J31:L32" si="2">J32</f>
        <v>2000</v>
      </c>
      <c r="K31" s="169">
        <f t="shared" si="2"/>
        <v>2000</v>
      </c>
      <c r="L31" s="169">
        <f t="shared" si="2"/>
        <v>2000</v>
      </c>
    </row>
    <row r="32" spans="1:12" ht="15" customHeight="1">
      <c r="A32" s="268" t="s">
        <v>130</v>
      </c>
      <c r="B32" s="268"/>
      <c r="C32" s="268"/>
      <c r="D32" s="268"/>
      <c r="E32" s="268"/>
      <c r="F32" s="269" t="s">
        <v>137</v>
      </c>
      <c r="G32" s="269"/>
      <c r="H32" s="294"/>
      <c r="I32" s="295"/>
      <c r="J32" s="169">
        <f t="shared" si="2"/>
        <v>2000</v>
      </c>
      <c r="K32" s="169">
        <f t="shared" si="2"/>
        <v>2000</v>
      </c>
      <c r="L32" s="169">
        <f t="shared" si="2"/>
        <v>2000</v>
      </c>
    </row>
    <row r="33" spans="1:12" ht="15" customHeight="1">
      <c r="A33" s="268" t="s">
        <v>116</v>
      </c>
      <c r="B33" s="268"/>
      <c r="C33" s="268"/>
      <c r="D33" s="268"/>
      <c r="E33" s="268"/>
      <c r="F33" s="269" t="s">
        <v>137</v>
      </c>
      <c r="G33" s="269"/>
      <c r="H33" s="294" t="s">
        <v>117</v>
      </c>
      <c r="I33" s="295"/>
      <c r="J33" s="169">
        <f ca="1">'приложение 2'!L34</f>
        <v>2000</v>
      </c>
      <c r="K33" s="169">
        <f ca="1">'приложение 2'!M34</f>
        <v>2000</v>
      </c>
      <c r="L33" s="169">
        <f ca="1">'приложение 2'!N34</f>
        <v>2000</v>
      </c>
    </row>
    <row r="34" spans="1:12" ht="15" customHeight="1">
      <c r="A34" s="268" t="s">
        <v>138</v>
      </c>
      <c r="B34" s="268"/>
      <c r="C34" s="268"/>
      <c r="D34" s="268"/>
      <c r="E34" s="268"/>
      <c r="F34" s="269" t="s">
        <v>139</v>
      </c>
      <c r="G34" s="269"/>
      <c r="H34" s="294"/>
      <c r="I34" s="295"/>
      <c r="J34" s="169">
        <f ca="1">J35+J37+J39+J41</f>
        <v>6009000</v>
      </c>
      <c r="K34" s="169">
        <f ca="1">K35+K37+K39+K41</f>
        <v>3600000</v>
      </c>
      <c r="L34" s="169">
        <f ca="1">L35+L37+L39+L41</f>
        <v>3600000</v>
      </c>
    </row>
    <row r="35" spans="1:12" ht="15" customHeight="1">
      <c r="A35" s="268" t="s">
        <v>140</v>
      </c>
      <c r="B35" s="268"/>
      <c r="C35" s="268"/>
      <c r="D35" s="268"/>
      <c r="E35" s="268"/>
      <c r="F35" s="269" t="s">
        <v>141</v>
      </c>
      <c r="G35" s="269"/>
      <c r="H35" s="294"/>
      <c r="I35" s="295"/>
      <c r="J35" s="169">
        <f ca="1">J36</f>
        <v>3000000</v>
      </c>
      <c r="K35" s="169">
        <f ca="1">K36</f>
        <v>3000000</v>
      </c>
      <c r="L35" s="169">
        <f ca="1">L36</f>
        <v>3000000</v>
      </c>
    </row>
    <row r="36" spans="1:12">
      <c r="A36" s="268" t="s">
        <v>110</v>
      </c>
      <c r="B36" s="268"/>
      <c r="C36" s="268"/>
      <c r="D36" s="268"/>
      <c r="E36" s="268"/>
      <c r="F36" s="269" t="s">
        <v>141</v>
      </c>
      <c r="G36" s="269"/>
      <c r="H36" s="294" t="s">
        <v>111</v>
      </c>
      <c r="I36" s="295"/>
      <c r="J36" s="169">
        <f ca="1">'приложение 2'!L61</f>
        <v>3000000</v>
      </c>
      <c r="K36" s="169">
        <f ca="1">'приложение 2'!M61</f>
        <v>3000000</v>
      </c>
      <c r="L36" s="169">
        <f ca="1">'приложение 2'!N61</f>
        <v>3000000</v>
      </c>
    </row>
    <row r="37" spans="1:12" ht="15" customHeight="1">
      <c r="A37" s="268" t="s">
        <v>142</v>
      </c>
      <c r="B37" s="268"/>
      <c r="C37" s="268"/>
      <c r="D37" s="268"/>
      <c r="E37" s="268"/>
      <c r="F37" s="269" t="s">
        <v>143</v>
      </c>
      <c r="G37" s="269"/>
      <c r="H37" s="294"/>
      <c r="I37" s="295"/>
      <c r="J37" s="169">
        <f ca="1">J38</f>
        <v>3000000</v>
      </c>
      <c r="K37" s="169">
        <f ca="1">K38</f>
        <v>600000</v>
      </c>
      <c r="L37" s="169">
        <f ca="1">L38</f>
        <v>600000</v>
      </c>
    </row>
    <row r="38" spans="1:12">
      <c r="A38" s="268" t="s">
        <v>110</v>
      </c>
      <c r="B38" s="268"/>
      <c r="C38" s="268"/>
      <c r="D38" s="268"/>
      <c r="E38" s="268"/>
      <c r="F38" s="269" t="s">
        <v>143</v>
      </c>
      <c r="G38" s="269"/>
      <c r="H38" s="294" t="s">
        <v>111</v>
      </c>
      <c r="I38" s="295"/>
      <c r="J38" s="169">
        <f ca="1">'приложение 2'!L91</f>
        <v>3000000</v>
      </c>
      <c r="K38" s="169">
        <f ca="1">'приложение 2'!M91</f>
        <v>600000</v>
      </c>
      <c r="L38" s="169">
        <f ca="1">'приложение 2'!N91</f>
        <v>600000</v>
      </c>
    </row>
    <row r="39" spans="1:12">
      <c r="A39" s="268" t="s">
        <v>144</v>
      </c>
      <c r="B39" s="268"/>
      <c r="C39" s="268"/>
      <c r="D39" s="268"/>
      <c r="E39" s="268"/>
      <c r="F39" s="269" t="s">
        <v>145</v>
      </c>
      <c r="G39" s="269"/>
      <c r="H39" s="294"/>
      <c r="I39" s="295"/>
      <c r="J39" s="169">
        <f ca="1">J40</f>
        <v>9000</v>
      </c>
      <c r="K39" s="169">
        <f ca="1">K40</f>
        <v>0</v>
      </c>
      <c r="L39" s="169">
        <f ca="1">L40</f>
        <v>0</v>
      </c>
    </row>
    <row r="40" spans="1:12">
      <c r="A40" s="268" t="s">
        <v>110</v>
      </c>
      <c r="B40" s="268"/>
      <c r="C40" s="268"/>
      <c r="D40" s="268"/>
      <c r="E40" s="268"/>
      <c r="F40" s="269" t="s">
        <v>145</v>
      </c>
      <c r="G40" s="269"/>
      <c r="H40" s="294" t="s">
        <v>111</v>
      </c>
      <c r="I40" s="295"/>
      <c r="J40" s="169">
        <f ca="1">'приложение 2'!L55</f>
        <v>9000</v>
      </c>
      <c r="K40" s="169"/>
      <c r="L40" s="169"/>
    </row>
    <row r="41" spans="1:12" hidden="1">
      <c r="A41" s="268" t="s">
        <v>146</v>
      </c>
      <c r="B41" s="268"/>
      <c r="C41" s="268"/>
      <c r="D41" s="268"/>
      <c r="E41" s="268"/>
      <c r="F41" s="269" t="s">
        <v>147</v>
      </c>
      <c r="G41" s="269"/>
      <c r="H41" s="294"/>
      <c r="I41" s="295"/>
      <c r="J41" s="169">
        <f>J42</f>
        <v>0</v>
      </c>
      <c r="K41" s="169">
        <f>K42</f>
        <v>0</v>
      </c>
      <c r="L41" s="169">
        <f>L42</f>
        <v>0</v>
      </c>
    </row>
    <row r="42" spans="1:12" hidden="1">
      <c r="A42" s="268" t="s">
        <v>110</v>
      </c>
      <c r="B42" s="268"/>
      <c r="C42" s="268"/>
      <c r="D42" s="268"/>
      <c r="E42" s="268"/>
      <c r="F42" s="269" t="s">
        <v>147</v>
      </c>
      <c r="G42" s="269"/>
      <c r="H42" s="294" t="s">
        <v>111</v>
      </c>
      <c r="I42" s="295"/>
      <c r="J42" s="169"/>
      <c r="K42" s="169"/>
      <c r="L42" s="169"/>
    </row>
    <row r="43" spans="1:12" ht="15" customHeight="1">
      <c r="A43" s="268" t="s">
        <v>148</v>
      </c>
      <c r="B43" s="268"/>
      <c r="C43" s="268"/>
      <c r="D43" s="268"/>
      <c r="E43" s="268"/>
      <c r="F43" s="269" t="s">
        <v>149</v>
      </c>
      <c r="G43" s="269"/>
      <c r="H43" s="294"/>
      <c r="I43" s="295"/>
      <c r="J43" s="169">
        <f>J44</f>
        <v>100000</v>
      </c>
      <c r="K43" s="169">
        <f t="shared" ref="K43:L45" si="3">K44</f>
        <v>0</v>
      </c>
      <c r="L43" s="169">
        <f t="shared" si="3"/>
        <v>0</v>
      </c>
    </row>
    <row r="44" spans="1:12" ht="15" customHeight="1">
      <c r="A44" s="268" t="s">
        <v>150</v>
      </c>
      <c r="B44" s="268"/>
      <c r="C44" s="268"/>
      <c r="D44" s="268"/>
      <c r="E44" s="268"/>
      <c r="F44" s="269" t="s">
        <v>151</v>
      </c>
      <c r="G44" s="269"/>
      <c r="H44" s="294"/>
      <c r="I44" s="295"/>
      <c r="J44" s="169">
        <f>J45</f>
        <v>100000</v>
      </c>
      <c r="K44" s="169">
        <f t="shared" si="3"/>
        <v>0</v>
      </c>
      <c r="L44" s="169">
        <f t="shared" si="3"/>
        <v>0</v>
      </c>
    </row>
    <row r="45" spans="1:12" ht="22.5" customHeight="1">
      <c r="A45" s="268" t="s">
        <v>146</v>
      </c>
      <c r="B45" s="268"/>
      <c r="C45" s="268"/>
      <c r="D45" s="268"/>
      <c r="E45" s="268"/>
      <c r="F45" s="269">
        <v>2150374040</v>
      </c>
      <c r="G45" s="269"/>
      <c r="H45" s="294"/>
      <c r="I45" s="295"/>
      <c r="J45" s="169">
        <f>J46</f>
        <v>100000</v>
      </c>
      <c r="K45" s="169">
        <f t="shared" si="3"/>
        <v>0</v>
      </c>
      <c r="L45" s="169">
        <f t="shared" si="3"/>
        <v>0</v>
      </c>
    </row>
    <row r="46" spans="1:12">
      <c r="A46" s="268" t="s">
        <v>110</v>
      </c>
      <c r="B46" s="268"/>
      <c r="C46" s="268"/>
      <c r="D46" s="268"/>
      <c r="E46" s="268"/>
      <c r="F46" s="269">
        <v>2150374040</v>
      </c>
      <c r="G46" s="269"/>
      <c r="H46" s="294" t="s">
        <v>111</v>
      </c>
      <c r="I46" s="295"/>
      <c r="J46" s="169">
        <f ca="1">'приложение 2'!L123</f>
        <v>100000</v>
      </c>
      <c r="K46" s="169"/>
      <c r="L46" s="169"/>
    </row>
    <row r="47" spans="1:12">
      <c r="A47" s="286" t="s">
        <v>154</v>
      </c>
      <c r="B47" s="286"/>
      <c r="C47" s="286"/>
      <c r="D47" s="286"/>
      <c r="E47" s="286"/>
      <c r="F47" s="287" t="s">
        <v>155</v>
      </c>
      <c r="G47" s="287"/>
      <c r="H47" s="298"/>
      <c r="I47" s="299"/>
      <c r="J47" s="170">
        <f>J48+J50+J53+J55+J57+J59+J61+J63</f>
        <v>10215644.02</v>
      </c>
      <c r="K47" s="170">
        <f>K48+K50+K53+K55+K57+K59+K61+K63</f>
        <v>1000000</v>
      </c>
      <c r="L47" s="170">
        <f>L48+L50+L53+L55+L57+L59+L61+L63</f>
        <v>1000000</v>
      </c>
    </row>
    <row r="48" spans="1:12" ht="15" hidden="1" customHeight="1">
      <c r="A48" s="268" t="s">
        <v>140</v>
      </c>
      <c r="B48" s="268"/>
      <c r="C48" s="268"/>
      <c r="D48" s="268"/>
      <c r="E48" s="268"/>
      <c r="F48" s="269" t="s">
        <v>156</v>
      </c>
      <c r="G48" s="269"/>
      <c r="H48" s="294"/>
      <c r="I48" s="295"/>
      <c r="J48" s="169">
        <f>J49</f>
        <v>0</v>
      </c>
    </row>
    <row r="49" spans="1:12" ht="12.75" hidden="1" customHeight="1">
      <c r="A49" s="268" t="s">
        <v>110</v>
      </c>
      <c r="B49" s="268"/>
      <c r="C49" s="268"/>
      <c r="D49" s="268"/>
      <c r="E49" s="268"/>
      <c r="F49" s="269" t="s">
        <v>156</v>
      </c>
      <c r="G49" s="269"/>
      <c r="H49" s="294" t="s">
        <v>111</v>
      </c>
      <c r="I49" s="295"/>
      <c r="J49" s="169"/>
    </row>
    <row r="50" spans="1:12" ht="15" customHeight="1">
      <c r="A50" s="268" t="s">
        <v>142</v>
      </c>
      <c r="B50" s="268"/>
      <c r="C50" s="268"/>
      <c r="D50" s="268"/>
      <c r="E50" s="268"/>
      <c r="F50" s="269" t="s">
        <v>157</v>
      </c>
      <c r="G50" s="269"/>
      <c r="H50" s="294"/>
      <c r="I50" s="295"/>
      <c r="J50" s="169">
        <f>J51+J52</f>
        <v>9715644.0199999996</v>
      </c>
      <c r="K50" s="169">
        <f>K51+K52</f>
        <v>1000000</v>
      </c>
      <c r="L50" s="169">
        <f>L51+L52</f>
        <v>1000000</v>
      </c>
    </row>
    <row r="51" spans="1:12">
      <c r="A51" s="268" t="s">
        <v>110</v>
      </c>
      <c r="B51" s="268"/>
      <c r="C51" s="268"/>
      <c r="D51" s="268"/>
      <c r="E51" s="268"/>
      <c r="F51" s="269" t="s">
        <v>157</v>
      </c>
      <c r="G51" s="269"/>
      <c r="H51" s="294" t="s">
        <v>111</v>
      </c>
      <c r="I51" s="295"/>
      <c r="J51" s="169">
        <f ca="1">'приложение 2'!L96</f>
        <v>9665644.0199999996</v>
      </c>
      <c r="K51" s="169">
        <f ca="1">'приложение 2'!M96</f>
        <v>1000000</v>
      </c>
      <c r="L51" s="169">
        <f ca="1">'приложение 2'!N96</f>
        <v>1000000</v>
      </c>
    </row>
    <row r="52" spans="1:12" ht="15" customHeight="1">
      <c r="A52" s="268" t="s">
        <v>116</v>
      </c>
      <c r="B52" s="268"/>
      <c r="C52" s="268"/>
      <c r="D52" s="268"/>
      <c r="E52" s="268"/>
      <c r="F52" s="269" t="s">
        <v>157</v>
      </c>
      <c r="G52" s="269"/>
      <c r="H52" s="294" t="s">
        <v>117</v>
      </c>
      <c r="I52" s="295"/>
      <c r="J52" s="169">
        <f ca="1">'приложение 2'!L97</f>
        <v>50000</v>
      </c>
      <c r="K52" s="169"/>
      <c r="L52" s="169"/>
    </row>
    <row r="53" spans="1:12" ht="23.25" customHeight="1">
      <c r="A53" s="268" t="s">
        <v>146</v>
      </c>
      <c r="B53" s="268"/>
      <c r="C53" s="268"/>
      <c r="D53" s="268"/>
      <c r="E53" s="268"/>
      <c r="F53" s="269" t="s">
        <v>158</v>
      </c>
      <c r="G53" s="269"/>
      <c r="H53" s="294"/>
      <c r="I53" s="295"/>
      <c r="J53" s="169">
        <f ca="1">J54</f>
        <v>500000</v>
      </c>
      <c r="K53" s="169">
        <f ca="1">K54</f>
        <v>0</v>
      </c>
      <c r="L53" s="169">
        <f ca="1">L54</f>
        <v>0</v>
      </c>
    </row>
    <row r="54" spans="1:12">
      <c r="A54" s="268" t="s">
        <v>110</v>
      </c>
      <c r="B54" s="268"/>
      <c r="C54" s="268"/>
      <c r="D54" s="268"/>
      <c r="E54" s="268"/>
      <c r="F54" s="269" t="s">
        <v>158</v>
      </c>
      <c r="G54" s="269"/>
      <c r="H54" s="294" t="s">
        <v>111</v>
      </c>
      <c r="I54" s="295"/>
      <c r="J54" s="169">
        <f ca="1">'приложение 2'!L99</f>
        <v>500000</v>
      </c>
      <c r="K54" s="169"/>
      <c r="L54" s="169"/>
    </row>
    <row r="55" spans="1:12" ht="23.25" hidden="1" customHeight="1">
      <c r="A55" s="268" t="s">
        <v>159</v>
      </c>
      <c r="B55" s="268"/>
      <c r="C55" s="268"/>
      <c r="D55" s="268"/>
      <c r="E55" s="268"/>
      <c r="F55" s="269" t="s">
        <v>160</v>
      </c>
      <c r="G55" s="269"/>
      <c r="H55" s="294"/>
      <c r="I55" s="295"/>
      <c r="J55" s="169">
        <f>J56</f>
        <v>0</v>
      </c>
    </row>
    <row r="56" spans="1:12" ht="12.75" hidden="1" customHeight="1">
      <c r="A56" s="268" t="s">
        <v>110</v>
      </c>
      <c r="B56" s="268"/>
      <c r="C56" s="268"/>
      <c r="D56" s="268"/>
      <c r="E56" s="268"/>
      <c r="F56" s="269" t="s">
        <v>160</v>
      </c>
      <c r="G56" s="269"/>
      <c r="H56" s="294" t="s">
        <v>111</v>
      </c>
      <c r="I56" s="295"/>
      <c r="J56" s="169"/>
    </row>
    <row r="57" spans="1:12" ht="23.25" hidden="1" customHeight="1">
      <c r="A57" s="268" t="s">
        <v>161</v>
      </c>
      <c r="B57" s="268"/>
      <c r="C57" s="268"/>
      <c r="D57" s="268"/>
      <c r="E57" s="268"/>
      <c r="F57" s="269" t="s">
        <v>162</v>
      </c>
      <c r="G57" s="269"/>
      <c r="H57" s="294"/>
      <c r="I57" s="295"/>
      <c r="J57" s="169">
        <f>J58</f>
        <v>0</v>
      </c>
    </row>
    <row r="58" spans="1:12" ht="12.75" hidden="1" customHeight="1">
      <c r="A58" s="268" t="s">
        <v>110</v>
      </c>
      <c r="B58" s="268"/>
      <c r="C58" s="268"/>
      <c r="D58" s="268"/>
      <c r="E58" s="268"/>
      <c r="F58" s="269" t="s">
        <v>162</v>
      </c>
      <c r="G58" s="269"/>
      <c r="H58" s="294" t="s">
        <v>111</v>
      </c>
      <c r="I58" s="295"/>
      <c r="J58" s="169"/>
    </row>
    <row r="59" spans="1:12" ht="23.25" hidden="1" customHeight="1">
      <c r="A59" s="268" t="s">
        <v>163</v>
      </c>
      <c r="B59" s="268"/>
      <c r="C59" s="268"/>
      <c r="D59" s="268"/>
      <c r="E59" s="268"/>
      <c r="F59" s="269" t="s">
        <v>164</v>
      </c>
      <c r="G59" s="269"/>
      <c r="H59" s="294"/>
      <c r="I59" s="295"/>
      <c r="J59" s="169">
        <f>J60</f>
        <v>0</v>
      </c>
    </row>
    <row r="60" spans="1:12" ht="12.75" hidden="1" customHeight="1">
      <c r="A60" s="268" t="s">
        <v>110</v>
      </c>
      <c r="B60" s="268"/>
      <c r="C60" s="268"/>
      <c r="D60" s="268"/>
      <c r="E60" s="268"/>
      <c r="F60" s="269" t="s">
        <v>164</v>
      </c>
      <c r="G60" s="269"/>
      <c r="H60" s="294" t="s">
        <v>111</v>
      </c>
      <c r="I60" s="295"/>
      <c r="J60" s="169"/>
    </row>
    <row r="61" spans="1:12" ht="23.25" hidden="1" customHeight="1">
      <c r="A61" s="268" t="s">
        <v>165</v>
      </c>
      <c r="B61" s="268"/>
      <c r="C61" s="268"/>
      <c r="D61" s="268"/>
      <c r="E61" s="268"/>
      <c r="F61" s="269" t="s">
        <v>166</v>
      </c>
      <c r="G61" s="269"/>
      <c r="H61" s="294"/>
      <c r="I61" s="295"/>
      <c r="J61" s="169">
        <f>J62</f>
        <v>0</v>
      </c>
    </row>
    <row r="62" spans="1:12" hidden="1">
      <c r="A62" s="268" t="s">
        <v>110</v>
      </c>
      <c r="B62" s="268"/>
      <c r="C62" s="268"/>
      <c r="D62" s="268"/>
      <c r="E62" s="268"/>
      <c r="F62" s="269" t="s">
        <v>166</v>
      </c>
      <c r="G62" s="269"/>
      <c r="H62" s="294" t="s">
        <v>111</v>
      </c>
      <c r="I62" s="295"/>
      <c r="J62" s="169"/>
    </row>
    <row r="63" spans="1:12" hidden="1">
      <c r="A63" s="265" t="s">
        <v>322</v>
      </c>
      <c r="B63" s="266"/>
      <c r="C63" s="266"/>
      <c r="D63" s="266"/>
      <c r="E63" s="267"/>
      <c r="F63" s="270" t="s">
        <v>324</v>
      </c>
      <c r="G63" s="271"/>
      <c r="H63" s="270"/>
      <c r="I63" s="271"/>
      <c r="J63" s="168">
        <f t="shared" ref="J63:L64" si="4">J64</f>
        <v>0</v>
      </c>
      <c r="K63" s="168">
        <f t="shared" si="4"/>
        <v>0</v>
      </c>
      <c r="L63" s="168">
        <f t="shared" si="4"/>
        <v>0</v>
      </c>
    </row>
    <row r="64" spans="1:12" hidden="1">
      <c r="A64" s="265" t="s">
        <v>323</v>
      </c>
      <c r="B64" s="266"/>
      <c r="C64" s="266"/>
      <c r="D64" s="266"/>
      <c r="E64" s="267"/>
      <c r="F64" s="270" t="s">
        <v>325</v>
      </c>
      <c r="G64" s="271"/>
      <c r="H64" s="270"/>
      <c r="I64" s="271"/>
      <c r="J64" s="168">
        <f t="shared" si="4"/>
        <v>0</v>
      </c>
      <c r="K64" s="168">
        <f t="shared" si="4"/>
        <v>0</v>
      </c>
      <c r="L64" s="168">
        <f t="shared" si="4"/>
        <v>0</v>
      </c>
    </row>
    <row r="65" spans="1:12" hidden="1">
      <c r="A65" s="265" t="s">
        <v>110</v>
      </c>
      <c r="B65" s="266"/>
      <c r="C65" s="266"/>
      <c r="D65" s="266"/>
      <c r="E65" s="267"/>
      <c r="F65" s="270" t="s">
        <v>325</v>
      </c>
      <c r="G65" s="271"/>
      <c r="H65" s="270" t="s">
        <v>111</v>
      </c>
      <c r="I65" s="271"/>
      <c r="J65" s="168"/>
      <c r="K65" s="168"/>
      <c r="L65" s="168"/>
    </row>
    <row r="66" spans="1:12" ht="15" customHeight="1">
      <c r="A66" s="286" t="s">
        <v>167</v>
      </c>
      <c r="B66" s="286"/>
      <c r="C66" s="286"/>
      <c r="D66" s="286"/>
      <c r="E66" s="286"/>
      <c r="F66" s="287" t="s">
        <v>168</v>
      </c>
      <c r="G66" s="287"/>
      <c r="H66" s="298"/>
      <c r="I66" s="299"/>
      <c r="J66" s="170">
        <f>J67+J71+J69</f>
        <v>11009717.77</v>
      </c>
      <c r="K66" s="170">
        <f>K67+K71</f>
        <v>0</v>
      </c>
      <c r="L66" s="170">
        <f>L67+L71</f>
        <v>0</v>
      </c>
    </row>
    <row r="67" spans="1:12" ht="21.75" customHeight="1">
      <c r="A67" s="268" t="s">
        <v>169</v>
      </c>
      <c r="B67" s="268"/>
      <c r="C67" s="268"/>
      <c r="D67" s="268"/>
      <c r="E67" s="268"/>
      <c r="F67" s="269" t="s">
        <v>170</v>
      </c>
      <c r="G67" s="269"/>
      <c r="H67" s="294"/>
      <c r="I67" s="295"/>
      <c r="J67" s="169">
        <f>J68</f>
        <v>180000</v>
      </c>
      <c r="K67" s="169">
        <f>K68</f>
        <v>0</v>
      </c>
      <c r="L67" s="169">
        <f>L68</f>
        <v>0</v>
      </c>
    </row>
    <row r="68" spans="1:12">
      <c r="A68" s="268" t="s">
        <v>110</v>
      </c>
      <c r="B68" s="268"/>
      <c r="C68" s="268"/>
      <c r="D68" s="268"/>
      <c r="E68" s="268"/>
      <c r="F68" s="269" t="s">
        <v>170</v>
      </c>
      <c r="G68" s="269"/>
      <c r="H68" s="294" t="s">
        <v>111</v>
      </c>
      <c r="I68" s="295"/>
      <c r="J68" s="169">
        <f ca="1">'приложение 2'!L111</f>
        <v>180000</v>
      </c>
      <c r="K68" s="169"/>
      <c r="L68" s="169"/>
    </row>
    <row r="69" spans="1:12" ht="21" customHeight="1">
      <c r="A69" s="302" t="s">
        <v>354</v>
      </c>
      <c r="B69" s="303"/>
      <c r="C69" s="303"/>
      <c r="D69" s="303"/>
      <c r="E69" s="304"/>
      <c r="F69" s="270" t="s">
        <v>357</v>
      </c>
      <c r="G69" s="296"/>
      <c r="H69" s="270"/>
      <c r="I69" s="296"/>
      <c r="J69" s="169">
        <f ca="1">J70</f>
        <v>1399001.18</v>
      </c>
      <c r="K69" s="169">
        <f>K70</f>
        <v>0</v>
      </c>
      <c r="L69" s="169">
        <f>L70</f>
        <v>0</v>
      </c>
    </row>
    <row r="70" spans="1:12">
      <c r="A70" s="302" t="s">
        <v>110</v>
      </c>
      <c r="B70" s="303"/>
      <c r="C70" s="303"/>
      <c r="D70" s="303"/>
      <c r="E70" s="304"/>
      <c r="F70" s="270" t="s">
        <v>355</v>
      </c>
      <c r="G70" s="296"/>
      <c r="H70" s="270" t="s">
        <v>111</v>
      </c>
      <c r="I70" s="296"/>
      <c r="J70" s="169">
        <f ca="1">'приложение 2'!L113</f>
        <v>1399001.18</v>
      </c>
      <c r="K70" s="169"/>
      <c r="L70" s="169"/>
    </row>
    <row r="71" spans="1:12" ht="15" customHeight="1">
      <c r="A71" s="268" t="s">
        <v>171</v>
      </c>
      <c r="B71" s="268"/>
      <c r="C71" s="268"/>
      <c r="D71" s="268"/>
      <c r="E71" s="268"/>
      <c r="F71" s="269" t="s">
        <v>172</v>
      </c>
      <c r="G71" s="269"/>
      <c r="H71" s="294"/>
      <c r="I71" s="295"/>
      <c r="J71" s="169">
        <f t="shared" ref="J71:L72" si="5">J72</f>
        <v>9430716.5899999999</v>
      </c>
      <c r="K71" s="169">
        <f t="shared" si="5"/>
        <v>0</v>
      </c>
      <c r="L71" s="169">
        <f t="shared" si="5"/>
        <v>0</v>
      </c>
    </row>
    <row r="72" spans="1:12" ht="15" customHeight="1">
      <c r="A72" s="268" t="s">
        <v>173</v>
      </c>
      <c r="B72" s="268"/>
      <c r="C72" s="268"/>
      <c r="D72" s="268"/>
      <c r="E72" s="268"/>
      <c r="F72" s="269" t="s">
        <v>174</v>
      </c>
      <c r="G72" s="269"/>
      <c r="H72" s="294"/>
      <c r="I72" s="295"/>
      <c r="J72" s="169">
        <f t="shared" si="5"/>
        <v>9430716.5899999999</v>
      </c>
      <c r="K72" s="169">
        <f t="shared" si="5"/>
        <v>0</v>
      </c>
      <c r="L72" s="169">
        <f t="shared" si="5"/>
        <v>0</v>
      </c>
    </row>
    <row r="73" spans="1:12">
      <c r="A73" s="268" t="s">
        <v>110</v>
      </c>
      <c r="B73" s="268"/>
      <c r="C73" s="268"/>
      <c r="D73" s="268"/>
      <c r="E73" s="268"/>
      <c r="F73" s="269" t="s">
        <v>174</v>
      </c>
      <c r="G73" s="269"/>
      <c r="H73" s="294" t="s">
        <v>111</v>
      </c>
      <c r="I73" s="295"/>
      <c r="J73" s="169">
        <f ca="1">'приложение 2'!L116</f>
        <v>9430716.5899999999</v>
      </c>
      <c r="K73" s="169"/>
      <c r="L73" s="169"/>
    </row>
    <row r="74" spans="1:12" ht="15" customHeight="1">
      <c r="A74" s="286" t="s">
        <v>175</v>
      </c>
      <c r="B74" s="286"/>
      <c r="C74" s="286"/>
      <c r="D74" s="286"/>
      <c r="E74" s="286"/>
      <c r="F74" s="287" t="s">
        <v>176</v>
      </c>
      <c r="G74" s="287"/>
      <c r="H74" s="298"/>
      <c r="I74" s="299"/>
      <c r="J74" s="170">
        <f>J77+J80+J84+J86+J88+J90+J92+J75+J82+J95</f>
        <v>1167900</v>
      </c>
      <c r="K74" s="170">
        <f>K77+K80+K84+K86+K88+K90+K92+K75+K82+K95</f>
        <v>1192000</v>
      </c>
      <c r="L74" s="170">
        <f>L77+L80+L84+L86+L88+L90+L92+L75+L82+L95</f>
        <v>1217500</v>
      </c>
    </row>
    <row r="75" spans="1:12" ht="15" hidden="1" customHeight="1">
      <c r="A75" s="289" t="s">
        <v>290</v>
      </c>
      <c r="B75" s="318"/>
      <c r="C75" s="318"/>
      <c r="D75" s="318"/>
      <c r="E75" s="319"/>
      <c r="F75" s="270" t="s">
        <v>291</v>
      </c>
      <c r="G75" s="317"/>
      <c r="H75" s="270"/>
      <c r="I75" s="317"/>
      <c r="J75" s="175">
        <f>J76</f>
        <v>0</v>
      </c>
      <c r="K75" s="175">
        <f>K76</f>
        <v>0</v>
      </c>
      <c r="L75" s="181">
        <f>L76</f>
        <v>0</v>
      </c>
    </row>
    <row r="76" spans="1:12" ht="11.25" hidden="1" customHeight="1">
      <c r="A76" s="289" t="s">
        <v>110</v>
      </c>
      <c r="B76" s="318"/>
      <c r="C76" s="318"/>
      <c r="D76" s="318"/>
      <c r="E76" s="319"/>
      <c r="F76" s="270" t="s">
        <v>291</v>
      </c>
      <c r="G76" s="317"/>
      <c r="H76" s="270" t="s">
        <v>111</v>
      </c>
      <c r="I76" s="317"/>
      <c r="J76" s="175"/>
      <c r="K76" s="175"/>
      <c r="L76" s="181"/>
    </row>
    <row r="77" spans="1:12" ht="12" hidden="1" customHeight="1">
      <c r="A77" s="268" t="s">
        <v>177</v>
      </c>
      <c r="B77" s="268"/>
      <c r="C77" s="268"/>
      <c r="D77" s="268"/>
      <c r="E77" s="268"/>
      <c r="F77" s="269" t="s">
        <v>178</v>
      </c>
      <c r="G77" s="269"/>
      <c r="H77" s="294"/>
      <c r="I77" s="295"/>
      <c r="J77" s="169">
        <f>J78+J79</f>
        <v>0</v>
      </c>
      <c r="K77" s="169">
        <f>K78+K79</f>
        <v>0</v>
      </c>
      <c r="L77" s="169">
        <f>L78+L79</f>
        <v>0</v>
      </c>
    </row>
    <row r="78" spans="1:12" ht="12.75" hidden="1" customHeight="1">
      <c r="A78" s="268" t="s">
        <v>110</v>
      </c>
      <c r="B78" s="268"/>
      <c r="C78" s="268"/>
      <c r="D78" s="268"/>
      <c r="E78" s="268"/>
      <c r="F78" s="269" t="s">
        <v>178</v>
      </c>
      <c r="G78" s="269"/>
      <c r="H78" s="294" t="s">
        <v>111</v>
      </c>
      <c r="I78" s="295"/>
      <c r="J78" s="169"/>
      <c r="L78" s="182"/>
    </row>
    <row r="79" spans="1:12" hidden="1">
      <c r="A79" s="268" t="s">
        <v>116</v>
      </c>
      <c r="B79" s="268"/>
      <c r="C79" s="268"/>
      <c r="D79" s="268"/>
      <c r="E79" s="268"/>
      <c r="F79" s="269" t="s">
        <v>178</v>
      </c>
      <c r="G79" s="269"/>
      <c r="H79" s="294" t="s">
        <v>117</v>
      </c>
      <c r="I79" s="295"/>
      <c r="J79" s="169"/>
      <c r="K79" s="169"/>
      <c r="L79" s="169"/>
    </row>
    <row r="80" spans="1:12" ht="15" customHeight="1">
      <c r="A80" s="268" t="s">
        <v>130</v>
      </c>
      <c r="B80" s="268"/>
      <c r="C80" s="268"/>
      <c r="D80" s="268"/>
      <c r="E80" s="268"/>
      <c r="F80" s="269" t="s">
        <v>179</v>
      </c>
      <c r="G80" s="269"/>
      <c r="H80" s="294"/>
      <c r="I80" s="295"/>
      <c r="J80" s="169">
        <f>J81</f>
        <v>20000</v>
      </c>
      <c r="K80" s="169">
        <f>K81</f>
        <v>20000</v>
      </c>
      <c r="L80" s="169">
        <f>L81</f>
        <v>20000</v>
      </c>
    </row>
    <row r="81" spans="1:12" ht="15" customHeight="1">
      <c r="A81" s="268" t="s">
        <v>116</v>
      </c>
      <c r="B81" s="268"/>
      <c r="C81" s="268"/>
      <c r="D81" s="268"/>
      <c r="E81" s="268"/>
      <c r="F81" s="269" t="s">
        <v>179</v>
      </c>
      <c r="G81" s="269"/>
      <c r="H81" s="294" t="s">
        <v>117</v>
      </c>
      <c r="I81" s="295"/>
      <c r="J81" s="169">
        <f ca="1">'приложение 2'!L37</f>
        <v>20000</v>
      </c>
      <c r="K81" s="169">
        <f ca="1">'приложение 2'!M37</f>
        <v>20000</v>
      </c>
      <c r="L81" s="169">
        <f ca="1">'приложение 2'!N37</f>
        <v>20000</v>
      </c>
    </row>
    <row r="82" spans="1:12" ht="0.75" hidden="1" customHeight="1">
      <c r="A82" s="265" t="s">
        <v>321</v>
      </c>
      <c r="B82" s="266"/>
      <c r="C82" s="266"/>
      <c r="D82" s="266"/>
      <c r="E82" s="267"/>
      <c r="F82" s="270" t="s">
        <v>183</v>
      </c>
      <c r="G82" s="271"/>
      <c r="H82" s="270"/>
      <c r="I82" s="271"/>
      <c r="J82" s="168">
        <f>J83</f>
        <v>0</v>
      </c>
      <c r="K82" s="168">
        <f>K83</f>
        <v>0</v>
      </c>
      <c r="L82" s="183">
        <f>L83</f>
        <v>0</v>
      </c>
    </row>
    <row r="83" spans="1:12" ht="15" hidden="1" customHeight="1">
      <c r="A83" s="265" t="s">
        <v>110</v>
      </c>
      <c r="B83" s="266"/>
      <c r="C83" s="266"/>
      <c r="D83" s="266"/>
      <c r="E83" s="267"/>
      <c r="F83" s="270" t="s">
        <v>183</v>
      </c>
      <c r="G83" s="271"/>
      <c r="H83" s="270" t="s">
        <v>111</v>
      </c>
      <c r="I83" s="271"/>
      <c r="J83" s="168"/>
      <c r="K83" s="168"/>
      <c r="L83" s="183"/>
    </row>
    <row r="84" spans="1:12" ht="15" customHeight="1">
      <c r="A84" s="268" t="s">
        <v>180</v>
      </c>
      <c r="B84" s="268"/>
      <c r="C84" s="268"/>
      <c r="D84" s="268"/>
      <c r="E84" s="268"/>
      <c r="F84" s="269" t="s">
        <v>181</v>
      </c>
      <c r="G84" s="269"/>
      <c r="H84" s="294"/>
      <c r="I84" s="295"/>
      <c r="J84" s="169">
        <f>J85</f>
        <v>43000</v>
      </c>
      <c r="K84" s="169">
        <f>K85</f>
        <v>43000</v>
      </c>
      <c r="L84" s="169">
        <f>L85</f>
        <v>43000</v>
      </c>
    </row>
    <row r="85" spans="1:12" ht="12" customHeight="1">
      <c r="A85" s="268" t="s">
        <v>110</v>
      </c>
      <c r="B85" s="268"/>
      <c r="C85" s="268"/>
      <c r="D85" s="268"/>
      <c r="E85" s="268"/>
      <c r="F85" s="269" t="s">
        <v>181</v>
      </c>
      <c r="G85" s="269"/>
      <c r="H85" s="294" t="s">
        <v>111</v>
      </c>
      <c r="I85" s="295"/>
      <c r="J85" s="169">
        <f ca="1">'приложение 2'!L41</f>
        <v>43000</v>
      </c>
      <c r="K85" s="169">
        <f ca="1">'приложение 2'!M41</f>
        <v>43000</v>
      </c>
      <c r="L85" s="169">
        <f ca="1">'приложение 2'!N41</f>
        <v>43000</v>
      </c>
    </row>
    <row r="86" spans="1:12" ht="23.25" hidden="1" customHeight="1">
      <c r="A86" s="268" t="s">
        <v>182</v>
      </c>
      <c r="B86" s="268"/>
      <c r="C86" s="268"/>
      <c r="D86" s="268"/>
      <c r="E86" s="268"/>
      <c r="F86" s="269" t="s">
        <v>183</v>
      </c>
      <c r="G86" s="269"/>
      <c r="H86" s="294"/>
      <c r="I86" s="295"/>
      <c r="J86" s="169">
        <f>J87</f>
        <v>0</v>
      </c>
    </row>
    <row r="87" spans="1:12" ht="12.75" hidden="1" customHeight="1">
      <c r="A87" s="268" t="s">
        <v>110</v>
      </c>
      <c r="B87" s="268"/>
      <c r="C87" s="268"/>
      <c r="D87" s="268"/>
      <c r="E87" s="268"/>
      <c r="F87" s="269" t="s">
        <v>183</v>
      </c>
      <c r="G87" s="269"/>
      <c r="H87" s="294" t="s">
        <v>111</v>
      </c>
      <c r="I87" s="295"/>
      <c r="J87" s="169"/>
    </row>
    <row r="88" spans="1:12" ht="15" hidden="1" customHeight="1">
      <c r="A88" s="268" t="s">
        <v>184</v>
      </c>
      <c r="B88" s="268"/>
      <c r="C88" s="268"/>
      <c r="D88" s="268"/>
      <c r="E88" s="268"/>
      <c r="F88" s="269" t="s">
        <v>185</v>
      </c>
      <c r="G88" s="269"/>
      <c r="H88" s="294"/>
      <c r="I88" s="295"/>
      <c r="J88" s="169">
        <f>J89</f>
        <v>0</v>
      </c>
    </row>
    <row r="89" spans="1:12" ht="12.75" hidden="1" customHeight="1">
      <c r="A89" s="268" t="s">
        <v>110</v>
      </c>
      <c r="B89" s="268"/>
      <c r="C89" s="268"/>
      <c r="D89" s="268"/>
      <c r="E89" s="268"/>
      <c r="F89" s="269" t="s">
        <v>185</v>
      </c>
      <c r="G89" s="269"/>
      <c r="H89" s="294" t="s">
        <v>111</v>
      </c>
      <c r="I89" s="295"/>
      <c r="J89" s="169"/>
    </row>
    <row r="90" spans="1:12" ht="15" hidden="1" customHeight="1">
      <c r="A90" s="268" t="s">
        <v>186</v>
      </c>
      <c r="B90" s="268"/>
      <c r="C90" s="268"/>
      <c r="D90" s="268"/>
      <c r="E90" s="268"/>
      <c r="F90" s="269" t="s">
        <v>187</v>
      </c>
      <c r="G90" s="269"/>
      <c r="H90" s="294"/>
      <c r="I90" s="295"/>
      <c r="J90" s="169">
        <f>J91</f>
        <v>0</v>
      </c>
      <c r="K90" s="169">
        <f>K91</f>
        <v>0</v>
      </c>
      <c r="L90" s="169">
        <f>L91</f>
        <v>0</v>
      </c>
    </row>
    <row r="91" spans="1:12" hidden="1">
      <c r="A91" s="268" t="s">
        <v>110</v>
      </c>
      <c r="B91" s="268"/>
      <c r="C91" s="268"/>
      <c r="D91" s="268"/>
      <c r="E91" s="268"/>
      <c r="F91" s="269" t="s">
        <v>187</v>
      </c>
      <c r="G91" s="269"/>
      <c r="H91" s="294" t="s">
        <v>111</v>
      </c>
      <c r="I91" s="295"/>
      <c r="J91" s="169"/>
      <c r="K91" s="169"/>
      <c r="L91" s="169"/>
    </row>
    <row r="92" spans="1:12" ht="23.25" customHeight="1">
      <c r="A92" s="268" t="s">
        <v>188</v>
      </c>
      <c r="B92" s="268"/>
      <c r="C92" s="268"/>
      <c r="D92" s="268"/>
      <c r="E92" s="268"/>
      <c r="F92" s="269" t="s">
        <v>189</v>
      </c>
      <c r="G92" s="269"/>
      <c r="H92" s="294"/>
      <c r="I92" s="295"/>
      <c r="J92" s="169">
        <f>J93+J94</f>
        <v>1104900</v>
      </c>
      <c r="K92" s="169">
        <f>K93+K94</f>
        <v>1129000</v>
      </c>
      <c r="L92" s="169">
        <f>L93+L94</f>
        <v>1154500</v>
      </c>
    </row>
    <row r="93" spans="1:12" ht="34.5" customHeight="1">
      <c r="A93" s="268" t="s">
        <v>122</v>
      </c>
      <c r="B93" s="268"/>
      <c r="C93" s="268"/>
      <c r="D93" s="268"/>
      <c r="E93" s="268"/>
      <c r="F93" s="269" t="s">
        <v>189</v>
      </c>
      <c r="G93" s="269"/>
      <c r="H93" s="294" t="s">
        <v>123</v>
      </c>
      <c r="I93" s="295"/>
      <c r="J93" s="169">
        <f ca="1">'приложение 2'!L48</f>
        <v>841600</v>
      </c>
      <c r="K93" s="169">
        <f ca="1">'приложение 2'!M48</f>
        <v>841600</v>
      </c>
      <c r="L93" s="169">
        <f ca="1">'приложение 2'!N48</f>
        <v>841600</v>
      </c>
    </row>
    <row r="94" spans="1:12">
      <c r="A94" s="268" t="s">
        <v>110</v>
      </c>
      <c r="B94" s="268"/>
      <c r="C94" s="268"/>
      <c r="D94" s="268"/>
      <c r="E94" s="268"/>
      <c r="F94" s="269" t="s">
        <v>189</v>
      </c>
      <c r="G94" s="269"/>
      <c r="H94" s="294" t="s">
        <v>111</v>
      </c>
      <c r="I94" s="295"/>
      <c r="J94" s="169">
        <f ca="1">'приложение 2'!L49</f>
        <v>263300</v>
      </c>
      <c r="K94" s="169">
        <f ca="1">'приложение 2'!M49</f>
        <v>287400</v>
      </c>
      <c r="L94" s="169">
        <f ca="1">'приложение 2'!N49</f>
        <v>312900</v>
      </c>
    </row>
    <row r="95" spans="1:12" hidden="1">
      <c r="A95" s="305" t="s">
        <v>346</v>
      </c>
      <c r="B95" s="306"/>
      <c r="C95" s="306"/>
      <c r="D95" s="306"/>
      <c r="E95" s="306"/>
      <c r="F95" s="307" t="s">
        <v>347</v>
      </c>
      <c r="G95" s="308"/>
      <c r="H95" s="307"/>
      <c r="I95" s="308"/>
      <c r="J95" s="174">
        <f>J96</f>
        <v>0</v>
      </c>
      <c r="K95" s="174">
        <f>K96</f>
        <v>0</v>
      </c>
      <c r="L95" s="174">
        <f>L96</f>
        <v>0</v>
      </c>
    </row>
    <row r="96" spans="1:12" ht="26.25" hidden="1" customHeight="1">
      <c r="A96" s="305" t="s">
        <v>110</v>
      </c>
      <c r="B96" s="306"/>
      <c r="C96" s="306"/>
      <c r="D96" s="306"/>
      <c r="E96" s="306"/>
      <c r="F96" s="307" t="s">
        <v>347</v>
      </c>
      <c r="G96" s="308"/>
      <c r="H96" s="309" t="s">
        <v>111</v>
      </c>
      <c r="I96" s="310"/>
      <c r="J96" s="174"/>
      <c r="K96" s="174"/>
      <c r="L96" s="174"/>
    </row>
    <row r="97" spans="1:5" ht="15" customHeight="1">
      <c r="A97" s="137"/>
      <c r="B97" s="143" t="s">
        <v>277</v>
      </c>
      <c r="C97" s="137"/>
      <c r="D97" s="214" t="s">
        <v>277</v>
      </c>
      <c r="E97" s="214"/>
    </row>
    <row r="98" spans="1:5">
      <c r="D98" s="144"/>
      <c r="E98" s="144"/>
    </row>
  </sheetData>
  <mergeCells count="282">
    <mergeCell ref="D97:E97"/>
    <mergeCell ref="A75:E75"/>
    <mergeCell ref="A76:E76"/>
    <mergeCell ref="F75:G75"/>
    <mergeCell ref="F76:G76"/>
    <mergeCell ref="A94:E94"/>
    <mergeCell ref="F94:G94"/>
    <mergeCell ref="A89:E89"/>
    <mergeCell ref="F89:G89"/>
    <mergeCell ref="A78:E78"/>
    <mergeCell ref="A92:E92"/>
    <mergeCell ref="F92:G92"/>
    <mergeCell ref="H92:I92"/>
    <mergeCell ref="H75:I75"/>
    <mergeCell ref="H76:I76"/>
    <mergeCell ref="A93:E93"/>
    <mergeCell ref="F93:G93"/>
    <mergeCell ref="H93:I93"/>
    <mergeCell ref="A86:E86"/>
    <mergeCell ref="F86:G86"/>
    <mergeCell ref="A88:E88"/>
    <mergeCell ref="F88:G88"/>
    <mergeCell ref="H88:I88"/>
    <mergeCell ref="H94:I94"/>
    <mergeCell ref="A90:E90"/>
    <mergeCell ref="F90:G90"/>
    <mergeCell ref="H90:I90"/>
    <mergeCell ref="A91:E91"/>
    <mergeCell ref="F91:G91"/>
    <mergeCell ref="H91:I91"/>
    <mergeCell ref="F85:G85"/>
    <mergeCell ref="H85:I85"/>
    <mergeCell ref="A84:E84"/>
    <mergeCell ref="F84:G84"/>
    <mergeCell ref="H84:I84"/>
    <mergeCell ref="H87:I87"/>
    <mergeCell ref="H86:I86"/>
    <mergeCell ref="A87:E87"/>
    <mergeCell ref="F87:G87"/>
    <mergeCell ref="F78:G78"/>
    <mergeCell ref="H78:I78"/>
    <mergeCell ref="A79:E79"/>
    <mergeCell ref="F79:G79"/>
    <mergeCell ref="H79:I79"/>
    <mergeCell ref="H89:I89"/>
    <mergeCell ref="A81:E81"/>
    <mergeCell ref="F81:G81"/>
    <mergeCell ref="H81:I81"/>
    <mergeCell ref="A85:E85"/>
    <mergeCell ref="A80:E80"/>
    <mergeCell ref="F80:G80"/>
    <mergeCell ref="H80:I80"/>
    <mergeCell ref="A72:E72"/>
    <mergeCell ref="F72:G72"/>
    <mergeCell ref="H72:I72"/>
    <mergeCell ref="A77:E77"/>
    <mergeCell ref="F77:G77"/>
    <mergeCell ref="H77:I77"/>
    <mergeCell ref="A74:E74"/>
    <mergeCell ref="A62:E62"/>
    <mergeCell ref="F62:G62"/>
    <mergeCell ref="H62:I62"/>
    <mergeCell ref="F63:G63"/>
    <mergeCell ref="H63:I63"/>
    <mergeCell ref="A64:E64"/>
    <mergeCell ref="F64:G64"/>
    <mergeCell ref="H64:I64"/>
    <mergeCell ref="A61:E61"/>
    <mergeCell ref="F61:G61"/>
    <mergeCell ref="H61:I61"/>
    <mergeCell ref="A67:E67"/>
    <mergeCell ref="F67:G67"/>
    <mergeCell ref="H67:I67"/>
    <mergeCell ref="A66:E66"/>
    <mergeCell ref="F66:G66"/>
    <mergeCell ref="H66:I66"/>
    <mergeCell ref="A63:E63"/>
    <mergeCell ref="A58:E58"/>
    <mergeCell ref="F58:G58"/>
    <mergeCell ref="H58:I58"/>
    <mergeCell ref="A57:E57"/>
    <mergeCell ref="F57:G57"/>
    <mergeCell ref="H57:I57"/>
    <mergeCell ref="H54:I54"/>
    <mergeCell ref="A53:E53"/>
    <mergeCell ref="F53:G53"/>
    <mergeCell ref="H53:I53"/>
    <mergeCell ref="A60:E60"/>
    <mergeCell ref="F60:G60"/>
    <mergeCell ref="H60:I60"/>
    <mergeCell ref="A59:E59"/>
    <mergeCell ref="F59:G59"/>
    <mergeCell ref="H59:I59"/>
    <mergeCell ref="F51:G51"/>
    <mergeCell ref="H51:I51"/>
    <mergeCell ref="A56:E56"/>
    <mergeCell ref="F56:G56"/>
    <mergeCell ref="H56:I56"/>
    <mergeCell ref="A55:E55"/>
    <mergeCell ref="F55:G55"/>
    <mergeCell ref="H55:I55"/>
    <mergeCell ref="A54:E54"/>
    <mergeCell ref="F54:G54"/>
    <mergeCell ref="A52:E52"/>
    <mergeCell ref="F52:G52"/>
    <mergeCell ref="H52:I52"/>
    <mergeCell ref="A48:E48"/>
    <mergeCell ref="F48:G48"/>
    <mergeCell ref="H48:I48"/>
    <mergeCell ref="A50:E50"/>
    <mergeCell ref="F50:G50"/>
    <mergeCell ref="H50:I50"/>
    <mergeCell ref="A51:E51"/>
    <mergeCell ref="A47:E47"/>
    <mergeCell ref="F47:G47"/>
    <mergeCell ref="H47:I47"/>
    <mergeCell ref="A49:E49"/>
    <mergeCell ref="F49:G49"/>
    <mergeCell ref="H49:I49"/>
    <mergeCell ref="H45:I45"/>
    <mergeCell ref="A44:E44"/>
    <mergeCell ref="F44:G44"/>
    <mergeCell ref="H44:I44"/>
    <mergeCell ref="A43:E43"/>
    <mergeCell ref="F43:G43"/>
    <mergeCell ref="H43:I43"/>
    <mergeCell ref="F40:G40"/>
    <mergeCell ref="H40:I40"/>
    <mergeCell ref="A39:E39"/>
    <mergeCell ref="F39:G39"/>
    <mergeCell ref="H39:I39"/>
    <mergeCell ref="A46:E46"/>
    <mergeCell ref="F46:G46"/>
    <mergeCell ref="H46:I46"/>
    <mergeCell ref="A45:E45"/>
    <mergeCell ref="F45:G45"/>
    <mergeCell ref="A37:E37"/>
    <mergeCell ref="F37:G37"/>
    <mergeCell ref="H37:I37"/>
    <mergeCell ref="A42:E42"/>
    <mergeCell ref="F42:G42"/>
    <mergeCell ref="H42:I42"/>
    <mergeCell ref="A41:E41"/>
    <mergeCell ref="F41:G41"/>
    <mergeCell ref="H41:I41"/>
    <mergeCell ref="A40:E40"/>
    <mergeCell ref="H33:I33"/>
    <mergeCell ref="A35:E35"/>
    <mergeCell ref="F35:G35"/>
    <mergeCell ref="H35:I35"/>
    <mergeCell ref="A34:E34"/>
    <mergeCell ref="A36:E36"/>
    <mergeCell ref="F36:G36"/>
    <mergeCell ref="H36:I36"/>
    <mergeCell ref="F34:G34"/>
    <mergeCell ref="H34:I34"/>
    <mergeCell ref="A30:E30"/>
    <mergeCell ref="F30:G30"/>
    <mergeCell ref="H30:I30"/>
    <mergeCell ref="A38:E38"/>
    <mergeCell ref="F38:G38"/>
    <mergeCell ref="H38:I38"/>
    <mergeCell ref="A33:E33"/>
    <mergeCell ref="F33:G33"/>
    <mergeCell ref="A32:E32"/>
    <mergeCell ref="F32:G32"/>
    <mergeCell ref="H32:I32"/>
    <mergeCell ref="A31:E31"/>
    <mergeCell ref="F31:G31"/>
    <mergeCell ref="H31:I31"/>
    <mergeCell ref="F27:G27"/>
    <mergeCell ref="H27:I27"/>
    <mergeCell ref="A26:E26"/>
    <mergeCell ref="F26:G26"/>
    <mergeCell ref="H26:I26"/>
    <mergeCell ref="A29:E29"/>
    <mergeCell ref="F29:G29"/>
    <mergeCell ref="H29:I29"/>
    <mergeCell ref="A22:E22"/>
    <mergeCell ref="F22:G22"/>
    <mergeCell ref="H22:I22"/>
    <mergeCell ref="A23:E23"/>
    <mergeCell ref="F23:G23"/>
    <mergeCell ref="H23:I23"/>
    <mergeCell ref="F25:G25"/>
    <mergeCell ref="H25:I25"/>
    <mergeCell ref="A24:E24"/>
    <mergeCell ref="F24:G24"/>
    <mergeCell ref="H24:I24"/>
    <mergeCell ref="A28:E28"/>
    <mergeCell ref="F28:G28"/>
    <mergeCell ref="H28:I28"/>
    <mergeCell ref="A25:E25"/>
    <mergeCell ref="A27:E27"/>
    <mergeCell ref="A19:E19"/>
    <mergeCell ref="F19:G19"/>
    <mergeCell ref="H19:I19"/>
    <mergeCell ref="A21:E21"/>
    <mergeCell ref="F21:G21"/>
    <mergeCell ref="H21:I21"/>
    <mergeCell ref="A20:E20"/>
    <mergeCell ref="F20:G20"/>
    <mergeCell ref="H20:I20"/>
    <mergeCell ref="A18:E18"/>
    <mergeCell ref="F18:G18"/>
    <mergeCell ref="H18:I18"/>
    <mergeCell ref="A17:E17"/>
    <mergeCell ref="F17:G17"/>
    <mergeCell ref="H17:I17"/>
    <mergeCell ref="A13:E13"/>
    <mergeCell ref="F13:G13"/>
    <mergeCell ref="H13:I13"/>
    <mergeCell ref="A16:E16"/>
    <mergeCell ref="F16:G16"/>
    <mergeCell ref="H16:I16"/>
    <mergeCell ref="A1:J1"/>
    <mergeCell ref="A4:E5"/>
    <mergeCell ref="J4:J5"/>
    <mergeCell ref="F4:G5"/>
    <mergeCell ref="H4:I5"/>
    <mergeCell ref="A8:E8"/>
    <mergeCell ref="F8:G8"/>
    <mergeCell ref="H8:I8"/>
    <mergeCell ref="A7:E7"/>
    <mergeCell ref="F7:G7"/>
    <mergeCell ref="H7:I7"/>
    <mergeCell ref="A15:E15"/>
    <mergeCell ref="F15:G15"/>
    <mergeCell ref="H15:I15"/>
    <mergeCell ref="A14:E14"/>
    <mergeCell ref="F14:G14"/>
    <mergeCell ref="H14:I14"/>
    <mergeCell ref="A70:E70"/>
    <mergeCell ref="F70:G70"/>
    <mergeCell ref="A95:E95"/>
    <mergeCell ref="F95:G95"/>
    <mergeCell ref="H95:I95"/>
    <mergeCell ref="A96:E96"/>
    <mergeCell ref="F96:G96"/>
    <mergeCell ref="H96:I96"/>
    <mergeCell ref="F74:G74"/>
    <mergeCell ref="H74:I74"/>
    <mergeCell ref="H71:I71"/>
    <mergeCell ref="A73:E73"/>
    <mergeCell ref="A65:E65"/>
    <mergeCell ref="F65:G65"/>
    <mergeCell ref="H65:I65"/>
    <mergeCell ref="A82:E82"/>
    <mergeCell ref="F82:G82"/>
    <mergeCell ref="H82:I82"/>
    <mergeCell ref="F73:G73"/>
    <mergeCell ref="H73:I73"/>
    <mergeCell ref="H12:I12"/>
    <mergeCell ref="A11:E11"/>
    <mergeCell ref="A83:E83"/>
    <mergeCell ref="F83:G83"/>
    <mergeCell ref="H83:I83"/>
    <mergeCell ref="A68:E68"/>
    <mergeCell ref="F68:G68"/>
    <mergeCell ref="H68:I68"/>
    <mergeCell ref="A71:E71"/>
    <mergeCell ref="F71:G71"/>
    <mergeCell ref="F9:G9"/>
    <mergeCell ref="H9:I9"/>
    <mergeCell ref="K4:K5"/>
    <mergeCell ref="L4:L5"/>
    <mergeCell ref="A2:L2"/>
    <mergeCell ref="A69:E69"/>
    <mergeCell ref="F69:G69"/>
    <mergeCell ref="H69:I69"/>
    <mergeCell ref="A12:E12"/>
    <mergeCell ref="F12:G12"/>
    <mergeCell ref="F11:G11"/>
    <mergeCell ref="H11:I11"/>
    <mergeCell ref="H70:I70"/>
    <mergeCell ref="A6:E6"/>
    <mergeCell ref="F6:G6"/>
    <mergeCell ref="H6:I6"/>
    <mergeCell ref="A10:E10"/>
    <mergeCell ref="F10:G10"/>
    <mergeCell ref="H10:I10"/>
    <mergeCell ref="A9:E9"/>
  </mergeCells>
  <phoneticPr fontId="40" type="noConversion"/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7"/>
  <sheetViews>
    <sheetView workbookViewId="0">
      <selection activeCell="O31" sqref="O31"/>
    </sheetView>
  </sheetViews>
  <sheetFormatPr defaultColWidth="9.109375" defaultRowHeight="13.2"/>
  <cols>
    <col min="1" max="1" width="13.33203125" style="135" customWidth="1"/>
    <col min="2" max="2" width="6.109375" style="135" customWidth="1"/>
    <col min="3" max="3" width="4.88671875" style="135" customWidth="1"/>
    <col min="4" max="4" width="4.109375" style="135" customWidth="1"/>
    <col min="5" max="5" width="4.88671875" style="135" customWidth="1"/>
    <col min="6" max="6" width="4.33203125" style="141" customWidth="1"/>
    <col min="7" max="7" width="1.5546875" style="135" customWidth="1"/>
    <col min="8" max="8" width="3.44140625" style="135" customWidth="1"/>
    <col min="9" max="9" width="6" style="135" customWidth="1"/>
    <col min="10" max="10" width="4.109375" style="135" customWidth="1"/>
    <col min="11" max="11" width="3" style="135" customWidth="1"/>
    <col min="12" max="12" width="1.44140625" style="135" customWidth="1"/>
    <col min="13" max="13" width="11.33203125" style="141" customWidth="1"/>
    <col min="14" max="14" width="11.6640625" style="135" customWidth="1"/>
    <col min="15" max="15" width="11.109375" style="135" customWidth="1"/>
    <col min="16" max="16384" width="9.109375" style="135"/>
  </cols>
  <sheetData>
    <row r="1" spans="1:15">
      <c r="A1" s="320" t="s">
        <v>359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5" ht="30" customHeight="1">
      <c r="A2" s="322" t="s">
        <v>358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1:15" ht="13.8" thickBo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O3" s="135" t="s">
        <v>353</v>
      </c>
    </row>
    <row r="4" spans="1:15" ht="23.25" customHeight="1" thickBot="1">
      <c r="A4" s="274" t="s">
        <v>100</v>
      </c>
      <c r="B4" s="274"/>
      <c r="C4" s="274"/>
      <c r="D4" s="274"/>
      <c r="E4" s="274"/>
      <c r="F4" s="274" t="s">
        <v>283</v>
      </c>
      <c r="G4" s="281" t="s">
        <v>101</v>
      </c>
      <c r="H4" s="281"/>
      <c r="I4" s="282"/>
      <c r="J4" s="282"/>
      <c r="K4" s="283"/>
      <c r="L4" s="283"/>
      <c r="M4" s="274">
        <v>2023</v>
      </c>
      <c r="N4" s="274">
        <v>2024</v>
      </c>
      <c r="O4" s="274">
        <v>2025</v>
      </c>
    </row>
    <row r="5" spans="1:15" ht="13.5" customHeight="1" thickBot="1">
      <c r="A5" s="275"/>
      <c r="B5" s="275"/>
      <c r="C5" s="275"/>
      <c r="D5" s="275"/>
      <c r="E5" s="275"/>
      <c r="F5" s="321"/>
      <c r="G5" s="274" t="s">
        <v>190</v>
      </c>
      <c r="H5" s="274"/>
      <c r="I5" s="281" t="s">
        <v>102</v>
      </c>
      <c r="J5" s="281"/>
      <c r="K5" s="274" t="s">
        <v>103</v>
      </c>
      <c r="L5" s="274"/>
      <c r="M5" s="275"/>
      <c r="N5" s="275"/>
      <c r="O5" s="275"/>
    </row>
    <row r="6" spans="1:15" ht="13.8" thickBot="1">
      <c r="A6" s="278">
        <v>1</v>
      </c>
      <c r="B6" s="278"/>
      <c r="C6" s="278"/>
      <c r="D6" s="278"/>
      <c r="E6" s="278"/>
      <c r="F6" s="147"/>
      <c r="G6" s="278">
        <v>2</v>
      </c>
      <c r="H6" s="278"/>
      <c r="I6" s="278">
        <v>3</v>
      </c>
      <c r="J6" s="278"/>
      <c r="K6" s="278">
        <v>4</v>
      </c>
      <c r="L6" s="278"/>
      <c r="M6" s="147">
        <v>5</v>
      </c>
      <c r="N6" s="147">
        <v>6</v>
      </c>
      <c r="O6" s="147">
        <v>7</v>
      </c>
    </row>
    <row r="7" spans="1:15" ht="15.75" customHeight="1">
      <c r="A7" s="277" t="s">
        <v>284</v>
      </c>
      <c r="B7" s="277"/>
      <c r="C7" s="277"/>
      <c r="D7" s="277"/>
      <c r="E7" s="277"/>
      <c r="F7" s="148"/>
      <c r="G7" s="285"/>
      <c r="H7" s="285"/>
      <c r="I7" s="285"/>
      <c r="J7" s="285"/>
      <c r="K7" s="285"/>
      <c r="L7" s="285"/>
      <c r="M7" s="170">
        <f>M9+M44+M50+M56+M70+M117+M124+M129</f>
        <v>35495271.789999999</v>
      </c>
      <c r="N7" s="170">
        <f>N9+N44+N50+N56+N70+N117+N124+N129</f>
        <v>11516800</v>
      </c>
      <c r="O7" s="170">
        <f>O9+O44+O50+O56+O70+O117+O124+O129</f>
        <v>11394300</v>
      </c>
    </row>
    <row r="8" spans="1:15" ht="15" customHeight="1">
      <c r="A8" s="284" t="s">
        <v>104</v>
      </c>
      <c r="B8" s="284"/>
      <c r="C8" s="284"/>
      <c r="D8" s="284"/>
      <c r="E8" s="284"/>
      <c r="F8" s="149"/>
      <c r="G8" s="288"/>
      <c r="H8" s="288"/>
      <c r="I8" s="288"/>
      <c r="J8" s="288"/>
      <c r="K8" s="288"/>
      <c r="L8" s="288"/>
      <c r="M8" s="169"/>
      <c r="N8" s="169"/>
      <c r="O8" s="169"/>
    </row>
    <row r="9" spans="1:15" ht="15" customHeight="1">
      <c r="A9" s="286" t="s">
        <v>191</v>
      </c>
      <c r="B9" s="286"/>
      <c r="C9" s="286"/>
      <c r="D9" s="286"/>
      <c r="E9" s="286"/>
      <c r="F9" s="150">
        <v>791</v>
      </c>
      <c r="G9" s="287" t="s">
        <v>192</v>
      </c>
      <c r="H9" s="287"/>
      <c r="I9" s="287"/>
      <c r="J9" s="287"/>
      <c r="K9" s="287"/>
      <c r="L9" s="287"/>
      <c r="M9" s="171">
        <f>M10+M14+M27+M38</f>
        <v>5981010</v>
      </c>
      <c r="N9" s="171">
        <f>N10+N14+N27+N38</f>
        <v>5787800</v>
      </c>
      <c r="O9" s="171">
        <f>O10+O14+O27+O38</f>
        <v>5639800</v>
      </c>
    </row>
    <row r="10" spans="1:15" ht="22.5" customHeight="1">
      <c r="A10" s="268" t="s">
        <v>193</v>
      </c>
      <c r="B10" s="268"/>
      <c r="C10" s="268"/>
      <c r="D10" s="268"/>
      <c r="E10" s="268"/>
      <c r="F10" s="151">
        <v>791</v>
      </c>
      <c r="G10" s="269" t="s">
        <v>194</v>
      </c>
      <c r="H10" s="269"/>
      <c r="I10" s="269"/>
      <c r="J10" s="269"/>
      <c r="K10" s="269"/>
      <c r="L10" s="269"/>
      <c r="M10" s="169">
        <f>M11</f>
        <v>1431000</v>
      </c>
      <c r="N10" s="169">
        <f t="shared" ref="N10:O12" si="0">N11</f>
        <v>1431000</v>
      </c>
      <c r="O10" s="169">
        <f t="shared" si="0"/>
        <v>1431000</v>
      </c>
    </row>
    <row r="11" spans="1:15" ht="34.5" customHeight="1">
      <c r="A11" s="268" t="s">
        <v>118</v>
      </c>
      <c r="B11" s="268"/>
      <c r="C11" s="268"/>
      <c r="D11" s="268"/>
      <c r="E11" s="268"/>
      <c r="F11" s="151">
        <v>791</v>
      </c>
      <c r="G11" s="269" t="s">
        <v>194</v>
      </c>
      <c r="H11" s="269"/>
      <c r="I11" s="269" t="s">
        <v>119</v>
      </c>
      <c r="J11" s="269"/>
      <c r="K11" s="269"/>
      <c r="L11" s="269"/>
      <c r="M11" s="169">
        <f>M12</f>
        <v>1431000</v>
      </c>
      <c r="N11" s="169">
        <f t="shared" si="0"/>
        <v>1431000</v>
      </c>
      <c r="O11" s="169">
        <f t="shared" si="0"/>
        <v>1431000</v>
      </c>
    </row>
    <row r="12" spans="1:15" ht="15" customHeight="1">
      <c r="A12" s="268" t="s">
        <v>120</v>
      </c>
      <c r="B12" s="268"/>
      <c r="C12" s="268"/>
      <c r="D12" s="268"/>
      <c r="E12" s="268"/>
      <c r="F12" s="151">
        <v>791</v>
      </c>
      <c r="G12" s="269" t="s">
        <v>194</v>
      </c>
      <c r="H12" s="269"/>
      <c r="I12" s="269" t="s">
        <v>121</v>
      </c>
      <c r="J12" s="269"/>
      <c r="K12" s="269"/>
      <c r="L12" s="269"/>
      <c r="M12" s="169">
        <f>M13</f>
        <v>1431000</v>
      </c>
      <c r="N12" s="169">
        <f t="shared" si="0"/>
        <v>1431000</v>
      </c>
      <c r="O12" s="169">
        <f t="shared" si="0"/>
        <v>1431000</v>
      </c>
    </row>
    <row r="13" spans="1:15" ht="34.5" customHeight="1">
      <c r="A13" s="268" t="s">
        <v>122</v>
      </c>
      <c r="B13" s="268"/>
      <c r="C13" s="268"/>
      <c r="D13" s="268"/>
      <c r="E13" s="268"/>
      <c r="F13" s="151">
        <v>791</v>
      </c>
      <c r="G13" s="269" t="s">
        <v>194</v>
      </c>
      <c r="H13" s="269"/>
      <c r="I13" s="269" t="s">
        <v>121</v>
      </c>
      <c r="J13" s="269"/>
      <c r="K13" s="269" t="s">
        <v>123</v>
      </c>
      <c r="L13" s="269"/>
      <c r="M13" s="169">
        <f ca="1">'приложение 2'!L13</f>
        <v>1431000</v>
      </c>
      <c r="N13" s="169">
        <f ca="1">'приложение 2'!M13</f>
        <v>1431000</v>
      </c>
      <c r="O13" s="169">
        <f ca="1">'приложение 2'!N13</f>
        <v>1431000</v>
      </c>
    </row>
    <row r="14" spans="1:15" ht="34.5" customHeight="1">
      <c r="A14" s="268" t="s">
        <v>195</v>
      </c>
      <c r="B14" s="268"/>
      <c r="C14" s="268"/>
      <c r="D14" s="268"/>
      <c r="E14" s="268"/>
      <c r="F14" s="151">
        <v>791</v>
      </c>
      <c r="G14" s="269" t="s">
        <v>196</v>
      </c>
      <c r="H14" s="269"/>
      <c r="I14" s="269"/>
      <c r="J14" s="269"/>
      <c r="K14" s="269"/>
      <c r="L14" s="269"/>
      <c r="M14" s="169">
        <f>M15+M20+M24</f>
        <v>4483010</v>
      </c>
      <c r="N14" s="169">
        <f>N15+N20+N24</f>
        <v>4289800</v>
      </c>
      <c r="O14" s="169">
        <f>O15+O20+O24</f>
        <v>4141800</v>
      </c>
    </row>
    <row r="15" spans="1:15" ht="34.5" customHeight="1">
      <c r="A15" s="268" t="s">
        <v>118</v>
      </c>
      <c r="B15" s="268"/>
      <c r="C15" s="268"/>
      <c r="D15" s="268"/>
      <c r="E15" s="268"/>
      <c r="F15" s="151">
        <v>791</v>
      </c>
      <c r="G15" s="269" t="s">
        <v>196</v>
      </c>
      <c r="H15" s="269"/>
      <c r="I15" s="269" t="s">
        <v>119</v>
      </c>
      <c r="J15" s="269"/>
      <c r="K15" s="269"/>
      <c r="L15" s="269"/>
      <c r="M15" s="169">
        <f>M16</f>
        <v>4481010</v>
      </c>
      <c r="N15" s="169">
        <f>N16</f>
        <v>4287800</v>
      </c>
      <c r="O15" s="169">
        <f>O16</f>
        <v>4139800</v>
      </c>
    </row>
    <row r="16" spans="1:15" ht="24" customHeight="1">
      <c r="A16" s="268" t="s">
        <v>124</v>
      </c>
      <c r="B16" s="268"/>
      <c r="C16" s="268"/>
      <c r="D16" s="268"/>
      <c r="E16" s="268"/>
      <c r="F16" s="151">
        <v>791</v>
      </c>
      <c r="G16" s="269" t="s">
        <v>196</v>
      </c>
      <c r="H16" s="269"/>
      <c r="I16" s="269" t="s">
        <v>125</v>
      </c>
      <c r="J16" s="269"/>
      <c r="K16" s="269"/>
      <c r="L16" s="269"/>
      <c r="M16" s="169">
        <f>M17+M18+M19</f>
        <v>4481010</v>
      </c>
      <c r="N16" s="169">
        <f>N17+N18+N19</f>
        <v>4287800</v>
      </c>
      <c r="O16" s="169">
        <f>O17+O18+O19</f>
        <v>4139800</v>
      </c>
    </row>
    <row r="17" spans="1:15" ht="34.5" customHeight="1">
      <c r="A17" s="268" t="s">
        <v>122</v>
      </c>
      <c r="B17" s="268"/>
      <c r="C17" s="268"/>
      <c r="D17" s="268"/>
      <c r="E17" s="268"/>
      <c r="F17" s="151">
        <v>791</v>
      </c>
      <c r="G17" s="269" t="s">
        <v>196</v>
      </c>
      <c r="H17" s="269"/>
      <c r="I17" s="269" t="s">
        <v>125</v>
      </c>
      <c r="J17" s="269"/>
      <c r="K17" s="269" t="s">
        <v>123</v>
      </c>
      <c r="L17" s="269"/>
      <c r="M17" s="169">
        <f ca="1">'приложение 2'!L17</f>
        <v>3836100</v>
      </c>
      <c r="N17" s="169">
        <f ca="1">'приложение 2'!M17</f>
        <v>3836100</v>
      </c>
      <c r="O17" s="169">
        <f ca="1">'приложение 2'!N17</f>
        <v>3836100</v>
      </c>
    </row>
    <row r="18" spans="1:15" ht="23.25" customHeight="1">
      <c r="A18" s="268" t="s">
        <v>110</v>
      </c>
      <c r="B18" s="268"/>
      <c r="C18" s="268"/>
      <c r="D18" s="268"/>
      <c r="E18" s="268"/>
      <c r="F18" s="151">
        <v>791</v>
      </c>
      <c r="G18" s="269" t="s">
        <v>196</v>
      </c>
      <c r="H18" s="269"/>
      <c r="I18" s="269" t="s">
        <v>125</v>
      </c>
      <c r="J18" s="269"/>
      <c r="K18" s="269" t="s">
        <v>111</v>
      </c>
      <c r="L18" s="269"/>
      <c r="M18" s="169">
        <f ca="1">'приложение 2'!L18</f>
        <v>555210</v>
      </c>
      <c r="N18" s="169">
        <f ca="1">'приложение 2'!M18</f>
        <v>362000</v>
      </c>
      <c r="O18" s="169">
        <f ca="1">'приложение 2'!N18</f>
        <v>303700</v>
      </c>
    </row>
    <row r="19" spans="1:15" ht="15" customHeight="1">
      <c r="A19" s="268" t="s">
        <v>116</v>
      </c>
      <c r="B19" s="268"/>
      <c r="C19" s="268"/>
      <c r="D19" s="268"/>
      <c r="E19" s="268"/>
      <c r="F19" s="151">
        <v>791</v>
      </c>
      <c r="G19" s="269" t="s">
        <v>196</v>
      </c>
      <c r="H19" s="269"/>
      <c r="I19" s="269" t="s">
        <v>125</v>
      </c>
      <c r="J19" s="269"/>
      <c r="K19" s="269" t="s">
        <v>117</v>
      </c>
      <c r="L19" s="269"/>
      <c r="M19" s="169">
        <f ca="1">'приложение 2'!L19</f>
        <v>89700</v>
      </c>
      <c r="N19" s="169">
        <f ca="1">'приложение 2'!M19</f>
        <v>89700</v>
      </c>
      <c r="O19" s="169">
        <f ca="1">'приложение 2'!N19</f>
        <v>0</v>
      </c>
    </row>
    <row r="20" spans="1:15" ht="15" customHeight="1">
      <c r="A20" s="268" t="s">
        <v>126</v>
      </c>
      <c r="B20" s="268"/>
      <c r="C20" s="268"/>
      <c r="D20" s="268"/>
      <c r="E20" s="268"/>
      <c r="F20" s="151">
        <v>791</v>
      </c>
      <c r="G20" s="269" t="s">
        <v>196</v>
      </c>
      <c r="H20" s="269"/>
      <c r="I20" s="269" t="s">
        <v>127</v>
      </c>
      <c r="J20" s="269"/>
      <c r="K20" s="269"/>
      <c r="L20" s="269"/>
      <c r="M20" s="169">
        <f>M21</f>
        <v>2000</v>
      </c>
      <c r="N20" s="169">
        <f t="shared" ref="N20:O22" si="1">N21</f>
        <v>2000</v>
      </c>
      <c r="O20" s="169">
        <f t="shared" si="1"/>
        <v>2000</v>
      </c>
    </row>
    <row r="21" spans="1:15" ht="15" customHeight="1">
      <c r="A21" s="268" t="s">
        <v>132</v>
      </c>
      <c r="B21" s="268"/>
      <c r="C21" s="268"/>
      <c r="D21" s="268"/>
      <c r="E21" s="268"/>
      <c r="F21" s="151">
        <v>791</v>
      </c>
      <c r="G21" s="269" t="s">
        <v>196</v>
      </c>
      <c r="H21" s="269"/>
      <c r="I21" s="269" t="s">
        <v>133</v>
      </c>
      <c r="J21" s="269"/>
      <c r="K21" s="269"/>
      <c r="L21" s="269"/>
      <c r="M21" s="169">
        <f>M22</f>
        <v>2000</v>
      </c>
      <c r="N21" s="169">
        <f t="shared" si="1"/>
        <v>2000</v>
      </c>
      <c r="O21" s="169">
        <f t="shared" si="1"/>
        <v>2000</v>
      </c>
    </row>
    <row r="22" spans="1:15" ht="21.75" customHeight="1">
      <c r="A22" s="268" t="s">
        <v>124</v>
      </c>
      <c r="B22" s="268"/>
      <c r="C22" s="268"/>
      <c r="D22" s="268"/>
      <c r="E22" s="268"/>
      <c r="F22" s="151">
        <v>791</v>
      </c>
      <c r="G22" s="269" t="s">
        <v>196</v>
      </c>
      <c r="H22" s="269"/>
      <c r="I22" s="269" t="s">
        <v>134</v>
      </c>
      <c r="J22" s="269"/>
      <c r="K22" s="269"/>
      <c r="L22" s="269"/>
      <c r="M22" s="169">
        <f>M23</f>
        <v>2000</v>
      </c>
      <c r="N22" s="169">
        <f t="shared" si="1"/>
        <v>2000</v>
      </c>
      <c r="O22" s="169">
        <f t="shared" si="1"/>
        <v>2000</v>
      </c>
    </row>
    <row r="23" spans="1:15" ht="23.25" customHeight="1">
      <c r="A23" s="268" t="s">
        <v>110</v>
      </c>
      <c r="B23" s="268"/>
      <c r="C23" s="268"/>
      <c r="D23" s="268"/>
      <c r="E23" s="268"/>
      <c r="F23" s="151">
        <v>791</v>
      </c>
      <c r="G23" s="269" t="s">
        <v>196</v>
      </c>
      <c r="H23" s="269"/>
      <c r="I23" s="269" t="s">
        <v>134</v>
      </c>
      <c r="J23" s="269"/>
      <c r="K23" s="269" t="s">
        <v>111</v>
      </c>
      <c r="L23" s="269"/>
      <c r="M23" s="169">
        <f ca="1">'приложение 2'!L23</f>
        <v>2000</v>
      </c>
      <c r="N23" s="169">
        <f ca="1">'приложение 2'!M23</f>
        <v>2000</v>
      </c>
      <c r="O23" s="169">
        <f ca="1">'приложение 2'!N23</f>
        <v>2000</v>
      </c>
    </row>
    <row r="24" spans="1:15" ht="23.25" hidden="1" customHeight="1">
      <c r="A24" s="265" t="s">
        <v>320</v>
      </c>
      <c r="B24" s="266"/>
      <c r="C24" s="266"/>
      <c r="D24" s="266"/>
      <c r="E24" s="267"/>
      <c r="F24" s="151">
        <v>791</v>
      </c>
      <c r="G24" s="270" t="s">
        <v>196</v>
      </c>
      <c r="H24" s="271"/>
      <c r="I24" s="270" t="s">
        <v>176</v>
      </c>
      <c r="J24" s="271"/>
      <c r="K24" s="270"/>
      <c r="L24" s="271"/>
      <c r="M24" s="168">
        <f t="shared" ref="M24:O25" si="2">M25</f>
        <v>0</v>
      </c>
      <c r="N24" s="168">
        <f t="shared" si="2"/>
        <v>0</v>
      </c>
      <c r="O24" s="183">
        <f t="shared" si="2"/>
        <v>0</v>
      </c>
    </row>
    <row r="25" spans="1:15" ht="23.25" hidden="1" customHeight="1">
      <c r="A25" s="265" t="s">
        <v>321</v>
      </c>
      <c r="B25" s="266"/>
      <c r="C25" s="266"/>
      <c r="D25" s="266"/>
      <c r="E25" s="267"/>
      <c r="F25" s="151">
        <v>791</v>
      </c>
      <c r="G25" s="270" t="s">
        <v>196</v>
      </c>
      <c r="H25" s="271"/>
      <c r="I25" s="270" t="s">
        <v>183</v>
      </c>
      <c r="J25" s="271"/>
      <c r="K25" s="270"/>
      <c r="L25" s="271"/>
      <c r="M25" s="168">
        <f t="shared" si="2"/>
        <v>0</v>
      </c>
      <c r="N25" s="168">
        <f t="shared" si="2"/>
        <v>0</v>
      </c>
      <c r="O25" s="183">
        <f t="shared" si="2"/>
        <v>0</v>
      </c>
    </row>
    <row r="26" spans="1:15" ht="23.25" hidden="1" customHeight="1">
      <c r="A26" s="268" t="s">
        <v>110</v>
      </c>
      <c r="B26" s="268"/>
      <c r="C26" s="268"/>
      <c r="D26" s="268"/>
      <c r="E26" s="268"/>
      <c r="F26" s="151">
        <v>791</v>
      </c>
      <c r="G26" s="270" t="s">
        <v>196</v>
      </c>
      <c r="H26" s="271"/>
      <c r="I26" s="270" t="s">
        <v>183</v>
      </c>
      <c r="J26" s="271"/>
      <c r="K26" s="270" t="s">
        <v>111</v>
      </c>
      <c r="L26" s="271"/>
      <c r="M26" s="168"/>
      <c r="N26" s="168"/>
      <c r="O26" s="183"/>
    </row>
    <row r="27" spans="1:15" ht="15" customHeight="1">
      <c r="A27" s="268" t="s">
        <v>197</v>
      </c>
      <c r="B27" s="268"/>
      <c r="C27" s="268"/>
      <c r="D27" s="268"/>
      <c r="E27" s="268"/>
      <c r="F27" s="151">
        <v>791</v>
      </c>
      <c r="G27" s="269" t="s">
        <v>198</v>
      </c>
      <c r="H27" s="269"/>
      <c r="I27" s="269"/>
      <c r="J27" s="269"/>
      <c r="K27" s="269"/>
      <c r="L27" s="269"/>
      <c r="M27" s="169">
        <f>M28+M35</f>
        <v>24000</v>
      </c>
      <c r="N27" s="169">
        <f>N28+N35</f>
        <v>24000</v>
      </c>
      <c r="O27" s="169">
        <f>O28+O35</f>
        <v>24000</v>
      </c>
    </row>
    <row r="28" spans="1:15" ht="15" customHeight="1">
      <c r="A28" s="268" t="s">
        <v>126</v>
      </c>
      <c r="B28" s="268"/>
      <c r="C28" s="268"/>
      <c r="D28" s="268"/>
      <c r="E28" s="268"/>
      <c r="F28" s="151">
        <v>791</v>
      </c>
      <c r="G28" s="269" t="s">
        <v>198</v>
      </c>
      <c r="H28" s="269"/>
      <c r="I28" s="269" t="s">
        <v>127</v>
      </c>
      <c r="J28" s="269"/>
      <c r="K28" s="269"/>
      <c r="L28" s="269"/>
      <c r="M28" s="169">
        <f>M29+M32</f>
        <v>4000</v>
      </c>
      <c r="N28" s="169">
        <f>N29+N32</f>
        <v>4000</v>
      </c>
      <c r="O28" s="169">
        <f>O29+O32</f>
        <v>4000</v>
      </c>
    </row>
    <row r="29" spans="1:15" ht="23.25" customHeight="1">
      <c r="A29" s="268" t="s">
        <v>128</v>
      </c>
      <c r="B29" s="268"/>
      <c r="C29" s="268"/>
      <c r="D29" s="268"/>
      <c r="E29" s="268"/>
      <c r="F29" s="151">
        <v>791</v>
      </c>
      <c r="G29" s="269" t="s">
        <v>198</v>
      </c>
      <c r="H29" s="269"/>
      <c r="I29" s="269" t="s">
        <v>129</v>
      </c>
      <c r="J29" s="269"/>
      <c r="K29" s="269"/>
      <c r="L29" s="269"/>
      <c r="M29" s="169">
        <f t="shared" ref="M29:O30" si="3">M30</f>
        <v>2000</v>
      </c>
      <c r="N29" s="169">
        <f t="shared" si="3"/>
        <v>2000</v>
      </c>
      <c r="O29" s="169">
        <f t="shared" si="3"/>
        <v>2000</v>
      </c>
    </row>
    <row r="30" spans="1:15" ht="15" customHeight="1">
      <c r="A30" s="268" t="s">
        <v>130</v>
      </c>
      <c r="B30" s="268"/>
      <c r="C30" s="268"/>
      <c r="D30" s="268"/>
      <c r="E30" s="268"/>
      <c r="F30" s="151">
        <v>791</v>
      </c>
      <c r="G30" s="269" t="s">
        <v>198</v>
      </c>
      <c r="H30" s="269"/>
      <c r="I30" s="269" t="s">
        <v>131</v>
      </c>
      <c r="J30" s="269"/>
      <c r="K30" s="269"/>
      <c r="L30" s="269"/>
      <c r="M30" s="169">
        <f t="shared" si="3"/>
        <v>2000</v>
      </c>
      <c r="N30" s="169">
        <f t="shared" si="3"/>
        <v>2000</v>
      </c>
      <c r="O30" s="169">
        <f t="shared" si="3"/>
        <v>2000</v>
      </c>
    </row>
    <row r="31" spans="1:15" ht="15" customHeight="1">
      <c r="A31" s="268" t="s">
        <v>116</v>
      </c>
      <c r="B31" s="268"/>
      <c r="C31" s="268"/>
      <c r="D31" s="268"/>
      <c r="E31" s="268"/>
      <c r="F31" s="151">
        <v>791</v>
      </c>
      <c r="G31" s="269" t="s">
        <v>198</v>
      </c>
      <c r="H31" s="269"/>
      <c r="I31" s="269" t="s">
        <v>131</v>
      </c>
      <c r="J31" s="269"/>
      <c r="K31" s="269" t="s">
        <v>117</v>
      </c>
      <c r="L31" s="269"/>
      <c r="M31" s="169">
        <f ca="1">'приложение 2'!L31</f>
        <v>2000</v>
      </c>
      <c r="N31" s="169">
        <f ca="1">'приложение 2'!M23</f>
        <v>2000</v>
      </c>
      <c r="O31" s="169">
        <f ca="1">'приложение 2'!N31</f>
        <v>2000</v>
      </c>
    </row>
    <row r="32" spans="1:15" ht="15" customHeight="1">
      <c r="A32" s="268" t="s">
        <v>135</v>
      </c>
      <c r="B32" s="268"/>
      <c r="C32" s="268"/>
      <c r="D32" s="268"/>
      <c r="E32" s="268"/>
      <c r="F32" s="151">
        <v>791</v>
      </c>
      <c r="G32" s="269" t="s">
        <v>198</v>
      </c>
      <c r="H32" s="269"/>
      <c r="I32" s="269" t="s">
        <v>136</v>
      </c>
      <c r="J32" s="269"/>
      <c r="K32" s="269"/>
      <c r="L32" s="269"/>
      <c r="M32" s="169">
        <f t="shared" ref="M32:O33" si="4">M33</f>
        <v>2000</v>
      </c>
      <c r="N32" s="169">
        <f t="shared" si="4"/>
        <v>2000</v>
      </c>
      <c r="O32" s="169">
        <f t="shared" si="4"/>
        <v>2000</v>
      </c>
    </row>
    <row r="33" spans="1:15" ht="15" customHeight="1">
      <c r="A33" s="268" t="s">
        <v>130</v>
      </c>
      <c r="B33" s="268"/>
      <c r="C33" s="268"/>
      <c r="D33" s="268"/>
      <c r="E33" s="268"/>
      <c r="F33" s="151">
        <v>791</v>
      </c>
      <c r="G33" s="269" t="s">
        <v>198</v>
      </c>
      <c r="H33" s="269"/>
      <c r="I33" s="269" t="s">
        <v>137</v>
      </c>
      <c r="J33" s="269"/>
      <c r="K33" s="269"/>
      <c r="L33" s="269"/>
      <c r="M33" s="169">
        <f t="shared" si="4"/>
        <v>2000</v>
      </c>
      <c r="N33" s="169">
        <f t="shared" si="4"/>
        <v>2000</v>
      </c>
      <c r="O33" s="169">
        <f t="shared" si="4"/>
        <v>2000</v>
      </c>
    </row>
    <row r="34" spans="1:15" ht="15" customHeight="1">
      <c r="A34" s="268" t="s">
        <v>116</v>
      </c>
      <c r="B34" s="268"/>
      <c r="C34" s="268"/>
      <c r="D34" s="268"/>
      <c r="E34" s="268"/>
      <c r="F34" s="151">
        <v>791</v>
      </c>
      <c r="G34" s="269" t="s">
        <v>198</v>
      </c>
      <c r="H34" s="269"/>
      <c r="I34" s="269" t="s">
        <v>137</v>
      </c>
      <c r="J34" s="269"/>
      <c r="K34" s="269" t="s">
        <v>117</v>
      </c>
      <c r="L34" s="269"/>
      <c r="M34" s="169">
        <f ca="1">'приложение 2'!L34</f>
        <v>2000</v>
      </c>
      <c r="N34" s="169">
        <f ca="1">'приложение 2'!M34</f>
        <v>2000</v>
      </c>
      <c r="O34" s="169">
        <f ca="1">'приложение 2'!N34</f>
        <v>2000</v>
      </c>
    </row>
    <row r="35" spans="1:15" ht="15" customHeight="1">
      <c r="A35" s="268" t="s">
        <v>175</v>
      </c>
      <c r="B35" s="268"/>
      <c r="C35" s="268"/>
      <c r="D35" s="268"/>
      <c r="E35" s="268"/>
      <c r="F35" s="151">
        <v>791</v>
      </c>
      <c r="G35" s="269" t="s">
        <v>198</v>
      </c>
      <c r="H35" s="269"/>
      <c r="I35" s="269" t="s">
        <v>176</v>
      </c>
      <c r="J35" s="269"/>
      <c r="K35" s="269"/>
      <c r="L35" s="269"/>
      <c r="M35" s="169">
        <f t="shared" ref="M35:O36" si="5">M36</f>
        <v>20000</v>
      </c>
      <c r="N35" s="169">
        <f t="shared" si="5"/>
        <v>20000</v>
      </c>
      <c r="O35" s="169">
        <f t="shared" si="5"/>
        <v>20000</v>
      </c>
    </row>
    <row r="36" spans="1:15" ht="15" customHeight="1">
      <c r="A36" s="268" t="s">
        <v>130</v>
      </c>
      <c r="B36" s="268"/>
      <c r="C36" s="268"/>
      <c r="D36" s="268"/>
      <c r="E36" s="268"/>
      <c r="F36" s="151">
        <v>791</v>
      </c>
      <c r="G36" s="269" t="s">
        <v>198</v>
      </c>
      <c r="H36" s="269"/>
      <c r="I36" s="269" t="s">
        <v>179</v>
      </c>
      <c r="J36" s="269"/>
      <c r="K36" s="269"/>
      <c r="L36" s="269"/>
      <c r="M36" s="169">
        <f t="shared" si="5"/>
        <v>20000</v>
      </c>
      <c r="N36" s="169">
        <f t="shared" si="5"/>
        <v>20000</v>
      </c>
      <c r="O36" s="169">
        <f t="shared" si="5"/>
        <v>20000</v>
      </c>
    </row>
    <row r="37" spans="1:15" ht="15" customHeight="1">
      <c r="A37" s="268" t="s">
        <v>116</v>
      </c>
      <c r="B37" s="268"/>
      <c r="C37" s="268"/>
      <c r="D37" s="268"/>
      <c r="E37" s="268"/>
      <c r="F37" s="151">
        <v>791</v>
      </c>
      <c r="G37" s="269" t="s">
        <v>198</v>
      </c>
      <c r="H37" s="269"/>
      <c r="I37" s="269" t="s">
        <v>179</v>
      </c>
      <c r="J37" s="269"/>
      <c r="K37" s="269" t="s">
        <v>117</v>
      </c>
      <c r="L37" s="269"/>
      <c r="M37" s="169">
        <f ca="1">'приложение 2'!L37</f>
        <v>20000</v>
      </c>
      <c r="N37" s="169">
        <f ca="1">'приложение 2'!M37</f>
        <v>20000</v>
      </c>
      <c r="O37" s="169">
        <f ca="1">'приложение 2'!N37</f>
        <v>20000</v>
      </c>
    </row>
    <row r="38" spans="1:15" ht="15" customHeight="1">
      <c r="A38" s="268" t="s">
        <v>199</v>
      </c>
      <c r="B38" s="268"/>
      <c r="C38" s="268"/>
      <c r="D38" s="268"/>
      <c r="E38" s="268"/>
      <c r="F38" s="151">
        <v>791</v>
      </c>
      <c r="G38" s="269" t="s">
        <v>200</v>
      </c>
      <c r="H38" s="269"/>
      <c r="I38" s="269"/>
      <c r="J38" s="269"/>
      <c r="K38" s="269"/>
      <c r="L38" s="269"/>
      <c r="M38" s="169">
        <f>M39+M42</f>
        <v>43000</v>
      </c>
      <c r="N38" s="169">
        <f>N39+N42</f>
        <v>43000</v>
      </c>
      <c r="O38" s="169">
        <f>O39+O42</f>
        <v>43000</v>
      </c>
    </row>
    <row r="39" spans="1:15" ht="15" customHeight="1">
      <c r="A39" s="268" t="s">
        <v>175</v>
      </c>
      <c r="B39" s="268"/>
      <c r="C39" s="268"/>
      <c r="D39" s="268"/>
      <c r="E39" s="268"/>
      <c r="F39" s="151">
        <v>791</v>
      </c>
      <c r="G39" s="269" t="s">
        <v>200</v>
      </c>
      <c r="H39" s="269"/>
      <c r="I39" s="269" t="s">
        <v>176</v>
      </c>
      <c r="J39" s="269"/>
      <c r="K39" s="269"/>
      <c r="L39" s="269"/>
      <c r="M39" s="169">
        <f t="shared" ref="M39:O40" si="6">M40</f>
        <v>43000</v>
      </c>
      <c r="N39" s="169">
        <f t="shared" si="6"/>
        <v>43000</v>
      </c>
      <c r="O39" s="169">
        <f t="shared" si="6"/>
        <v>43000</v>
      </c>
    </row>
    <row r="40" spans="1:15" ht="15" customHeight="1">
      <c r="A40" s="268" t="s">
        <v>180</v>
      </c>
      <c r="B40" s="268"/>
      <c r="C40" s="268"/>
      <c r="D40" s="268"/>
      <c r="E40" s="268"/>
      <c r="F40" s="151">
        <v>791</v>
      </c>
      <c r="G40" s="269" t="s">
        <v>200</v>
      </c>
      <c r="H40" s="269"/>
      <c r="I40" s="269" t="s">
        <v>181</v>
      </c>
      <c r="J40" s="269"/>
      <c r="K40" s="269"/>
      <c r="L40" s="269"/>
      <c r="M40" s="169">
        <f t="shared" si="6"/>
        <v>43000</v>
      </c>
      <c r="N40" s="169">
        <f t="shared" si="6"/>
        <v>43000</v>
      </c>
      <c r="O40" s="169">
        <f t="shared" si="6"/>
        <v>43000</v>
      </c>
    </row>
    <row r="41" spans="1:15" ht="23.25" customHeight="1">
      <c r="A41" s="268" t="s">
        <v>110</v>
      </c>
      <c r="B41" s="268"/>
      <c r="C41" s="268"/>
      <c r="D41" s="268"/>
      <c r="E41" s="268"/>
      <c r="F41" s="151">
        <v>791</v>
      </c>
      <c r="G41" s="269" t="s">
        <v>200</v>
      </c>
      <c r="H41" s="269"/>
      <c r="I41" s="269" t="s">
        <v>181</v>
      </c>
      <c r="J41" s="269"/>
      <c r="K41" s="269" t="s">
        <v>111</v>
      </c>
      <c r="L41" s="269"/>
      <c r="M41" s="169">
        <f ca="1">'приложение 2'!L41</f>
        <v>43000</v>
      </c>
      <c r="N41" s="169">
        <f ca="1">'приложение 2'!M41</f>
        <v>43000</v>
      </c>
      <c r="O41" s="169">
        <f ca="1">'приложение 2'!N41</f>
        <v>43000</v>
      </c>
    </row>
    <row r="42" spans="1:15" ht="23.25" hidden="1" customHeight="1">
      <c r="A42" s="265" t="s">
        <v>346</v>
      </c>
      <c r="B42" s="266"/>
      <c r="C42" s="266"/>
      <c r="D42" s="266"/>
      <c r="E42" s="267"/>
      <c r="F42" s="151">
        <v>791</v>
      </c>
      <c r="G42" s="270" t="s">
        <v>200</v>
      </c>
      <c r="H42" s="271"/>
      <c r="I42" s="270" t="s">
        <v>347</v>
      </c>
      <c r="J42" s="271"/>
      <c r="K42" s="270"/>
      <c r="L42" s="271"/>
      <c r="M42" s="168">
        <f>M43</f>
        <v>0</v>
      </c>
      <c r="N42" s="168">
        <f>N43</f>
        <v>0</v>
      </c>
      <c r="O42" s="183">
        <f>O43</f>
        <v>0</v>
      </c>
    </row>
    <row r="43" spans="1:15" ht="23.25" hidden="1" customHeight="1">
      <c r="A43" s="265" t="s">
        <v>110</v>
      </c>
      <c r="B43" s="266"/>
      <c r="C43" s="266"/>
      <c r="D43" s="266"/>
      <c r="E43" s="267"/>
      <c r="F43" s="151">
        <v>791</v>
      </c>
      <c r="G43" s="270" t="s">
        <v>200</v>
      </c>
      <c r="H43" s="271"/>
      <c r="I43" s="270" t="s">
        <v>347</v>
      </c>
      <c r="J43" s="271"/>
      <c r="K43" s="270" t="s">
        <v>111</v>
      </c>
      <c r="L43" s="271"/>
      <c r="M43" s="168"/>
      <c r="N43" s="168"/>
      <c r="O43" s="183"/>
    </row>
    <row r="44" spans="1:15" ht="15" customHeight="1">
      <c r="A44" s="286" t="s">
        <v>201</v>
      </c>
      <c r="B44" s="286"/>
      <c r="C44" s="286"/>
      <c r="D44" s="286"/>
      <c r="E44" s="286"/>
      <c r="F44" s="150">
        <v>791</v>
      </c>
      <c r="G44" s="287" t="s">
        <v>202</v>
      </c>
      <c r="H44" s="287"/>
      <c r="I44" s="287"/>
      <c r="J44" s="287"/>
      <c r="K44" s="287"/>
      <c r="L44" s="287"/>
      <c r="M44" s="171">
        <f>M45</f>
        <v>1104900</v>
      </c>
      <c r="N44" s="171">
        <f t="shared" ref="N44:O46" si="7">N45</f>
        <v>1129000</v>
      </c>
      <c r="O44" s="171">
        <f t="shared" si="7"/>
        <v>1154500</v>
      </c>
    </row>
    <row r="45" spans="1:15" ht="15" customHeight="1">
      <c r="A45" s="268" t="s">
        <v>203</v>
      </c>
      <c r="B45" s="268"/>
      <c r="C45" s="268"/>
      <c r="D45" s="268"/>
      <c r="E45" s="268"/>
      <c r="F45" s="151">
        <v>791</v>
      </c>
      <c r="G45" s="269" t="s">
        <v>204</v>
      </c>
      <c r="H45" s="269"/>
      <c r="I45" s="269"/>
      <c r="J45" s="269"/>
      <c r="K45" s="269"/>
      <c r="L45" s="269"/>
      <c r="M45" s="169">
        <f>M46</f>
        <v>1104900</v>
      </c>
      <c r="N45" s="169">
        <f t="shared" si="7"/>
        <v>1129000</v>
      </c>
      <c r="O45" s="169">
        <f t="shared" si="7"/>
        <v>1154500</v>
      </c>
    </row>
    <row r="46" spans="1:15" ht="15" customHeight="1">
      <c r="A46" s="268" t="s">
        <v>175</v>
      </c>
      <c r="B46" s="268"/>
      <c r="C46" s="268"/>
      <c r="D46" s="268"/>
      <c r="E46" s="268"/>
      <c r="F46" s="151">
        <v>791</v>
      </c>
      <c r="G46" s="269" t="s">
        <v>204</v>
      </c>
      <c r="H46" s="269"/>
      <c r="I46" s="269" t="s">
        <v>176</v>
      </c>
      <c r="J46" s="269"/>
      <c r="K46" s="269"/>
      <c r="L46" s="269"/>
      <c r="M46" s="169">
        <f>M47</f>
        <v>1104900</v>
      </c>
      <c r="N46" s="169">
        <f t="shared" si="7"/>
        <v>1129000</v>
      </c>
      <c r="O46" s="169">
        <f t="shared" si="7"/>
        <v>1154500</v>
      </c>
    </row>
    <row r="47" spans="1:15" ht="23.25" customHeight="1">
      <c r="A47" s="268" t="s">
        <v>188</v>
      </c>
      <c r="B47" s="268"/>
      <c r="C47" s="268"/>
      <c r="D47" s="268"/>
      <c r="E47" s="268"/>
      <c r="F47" s="151">
        <v>791</v>
      </c>
      <c r="G47" s="269" t="s">
        <v>204</v>
      </c>
      <c r="H47" s="269"/>
      <c r="I47" s="269" t="s">
        <v>189</v>
      </c>
      <c r="J47" s="269"/>
      <c r="K47" s="269"/>
      <c r="L47" s="269"/>
      <c r="M47" s="169">
        <f>M48+M49</f>
        <v>1104900</v>
      </c>
      <c r="N47" s="169">
        <f>N48+N49</f>
        <v>1129000</v>
      </c>
      <c r="O47" s="169">
        <f>O48+O49</f>
        <v>1154500</v>
      </c>
    </row>
    <row r="48" spans="1:15" ht="34.5" customHeight="1">
      <c r="A48" s="268" t="s">
        <v>122</v>
      </c>
      <c r="B48" s="268"/>
      <c r="C48" s="268"/>
      <c r="D48" s="268"/>
      <c r="E48" s="268"/>
      <c r="F48" s="151">
        <v>791</v>
      </c>
      <c r="G48" s="269" t="s">
        <v>204</v>
      </c>
      <c r="H48" s="269"/>
      <c r="I48" s="269" t="s">
        <v>189</v>
      </c>
      <c r="J48" s="269"/>
      <c r="K48" s="269" t="s">
        <v>123</v>
      </c>
      <c r="L48" s="269"/>
      <c r="M48" s="169">
        <f ca="1">'приложение 2'!L48</f>
        <v>841600</v>
      </c>
      <c r="N48" s="169">
        <f ca="1">'приложение 2'!M48</f>
        <v>841600</v>
      </c>
      <c r="O48" s="169">
        <f ca="1">'приложение 2'!N48</f>
        <v>841600</v>
      </c>
    </row>
    <row r="49" spans="1:15" ht="23.25" customHeight="1">
      <c r="A49" s="268" t="s">
        <v>110</v>
      </c>
      <c r="B49" s="268"/>
      <c r="C49" s="268"/>
      <c r="D49" s="268"/>
      <c r="E49" s="268"/>
      <c r="F49" s="151">
        <v>791</v>
      </c>
      <c r="G49" s="269" t="s">
        <v>204</v>
      </c>
      <c r="H49" s="269"/>
      <c r="I49" s="269" t="s">
        <v>189</v>
      </c>
      <c r="J49" s="269"/>
      <c r="K49" s="269" t="s">
        <v>111</v>
      </c>
      <c r="L49" s="269"/>
      <c r="M49" s="169">
        <f ca="1">'приложение 2'!L49</f>
        <v>263300</v>
      </c>
      <c r="N49" s="169">
        <f ca="1">'приложение 2'!M49</f>
        <v>287400</v>
      </c>
      <c r="O49" s="169">
        <f ca="1">'приложение 2'!N49</f>
        <v>312900</v>
      </c>
    </row>
    <row r="50" spans="1:15">
      <c r="A50" s="286" t="s">
        <v>205</v>
      </c>
      <c r="B50" s="286"/>
      <c r="C50" s="286"/>
      <c r="D50" s="286"/>
      <c r="E50" s="286"/>
      <c r="F50" s="150">
        <v>791</v>
      </c>
      <c r="G50" s="287" t="s">
        <v>206</v>
      </c>
      <c r="H50" s="287"/>
      <c r="I50" s="287"/>
      <c r="J50" s="287"/>
      <c r="K50" s="287"/>
      <c r="L50" s="287"/>
      <c r="M50" s="171">
        <f>M51</f>
        <v>9000</v>
      </c>
      <c r="N50" s="171">
        <f t="shared" ref="N50:O54" si="8">N51</f>
        <v>0</v>
      </c>
      <c r="O50" s="171">
        <f t="shared" si="8"/>
        <v>0</v>
      </c>
    </row>
    <row r="51" spans="1:15">
      <c r="A51" s="268" t="s">
        <v>207</v>
      </c>
      <c r="B51" s="268"/>
      <c r="C51" s="268"/>
      <c r="D51" s="268"/>
      <c r="E51" s="268"/>
      <c r="F51" s="151">
        <v>791</v>
      </c>
      <c r="G51" s="269" t="s">
        <v>208</v>
      </c>
      <c r="H51" s="269"/>
      <c r="I51" s="269"/>
      <c r="J51" s="269"/>
      <c r="K51" s="269"/>
      <c r="L51" s="269"/>
      <c r="M51" s="169">
        <f>M52</f>
        <v>9000</v>
      </c>
      <c r="N51" s="169">
        <f t="shared" si="8"/>
        <v>0</v>
      </c>
      <c r="O51" s="169">
        <f t="shared" si="8"/>
        <v>0</v>
      </c>
    </row>
    <row r="52" spans="1:15">
      <c r="A52" s="268" t="s">
        <v>126</v>
      </c>
      <c r="B52" s="268"/>
      <c r="C52" s="268"/>
      <c r="D52" s="268"/>
      <c r="E52" s="268"/>
      <c r="F52" s="151">
        <v>791</v>
      </c>
      <c r="G52" s="269" t="s">
        <v>208</v>
      </c>
      <c r="H52" s="269"/>
      <c r="I52" s="269" t="s">
        <v>127</v>
      </c>
      <c r="J52" s="269"/>
      <c r="K52" s="269"/>
      <c r="L52" s="269"/>
      <c r="M52" s="169">
        <f>M53</f>
        <v>9000</v>
      </c>
      <c r="N52" s="169">
        <f t="shared" si="8"/>
        <v>0</v>
      </c>
      <c r="O52" s="169">
        <f t="shared" si="8"/>
        <v>0</v>
      </c>
    </row>
    <row r="53" spans="1:15">
      <c r="A53" s="268" t="s">
        <v>138</v>
      </c>
      <c r="B53" s="268"/>
      <c r="C53" s="268"/>
      <c r="D53" s="268"/>
      <c r="E53" s="268"/>
      <c r="F53" s="151">
        <v>791</v>
      </c>
      <c r="G53" s="269" t="s">
        <v>208</v>
      </c>
      <c r="H53" s="269"/>
      <c r="I53" s="269" t="s">
        <v>139</v>
      </c>
      <c r="J53" s="269"/>
      <c r="K53" s="269"/>
      <c r="L53" s="269"/>
      <c r="M53" s="169">
        <f>M54</f>
        <v>9000</v>
      </c>
      <c r="N53" s="169">
        <f t="shared" si="8"/>
        <v>0</v>
      </c>
      <c r="O53" s="169">
        <f t="shared" si="8"/>
        <v>0</v>
      </c>
    </row>
    <row r="54" spans="1:15">
      <c r="A54" s="268" t="s">
        <v>144</v>
      </c>
      <c r="B54" s="268"/>
      <c r="C54" s="268"/>
      <c r="D54" s="268"/>
      <c r="E54" s="268"/>
      <c r="F54" s="151">
        <v>791</v>
      </c>
      <c r="G54" s="269" t="s">
        <v>208</v>
      </c>
      <c r="H54" s="269"/>
      <c r="I54" s="269" t="s">
        <v>145</v>
      </c>
      <c r="J54" s="269"/>
      <c r="K54" s="269"/>
      <c r="L54" s="269"/>
      <c r="M54" s="169">
        <f>M55</f>
        <v>9000</v>
      </c>
      <c r="N54" s="169">
        <f t="shared" si="8"/>
        <v>0</v>
      </c>
      <c r="O54" s="169">
        <f t="shared" si="8"/>
        <v>0</v>
      </c>
    </row>
    <row r="55" spans="1:15">
      <c r="A55" s="268" t="s">
        <v>110</v>
      </c>
      <c r="B55" s="268"/>
      <c r="C55" s="268"/>
      <c r="D55" s="268"/>
      <c r="E55" s="268"/>
      <c r="F55" s="151">
        <v>791</v>
      </c>
      <c r="G55" s="269" t="s">
        <v>208</v>
      </c>
      <c r="H55" s="269"/>
      <c r="I55" s="269" t="s">
        <v>145</v>
      </c>
      <c r="J55" s="269"/>
      <c r="K55" s="269" t="s">
        <v>111</v>
      </c>
      <c r="L55" s="269"/>
      <c r="M55" s="169">
        <f ca="1">'приложение 2'!L55</f>
        <v>9000</v>
      </c>
      <c r="N55" s="169"/>
      <c r="O55" s="169"/>
    </row>
    <row r="56" spans="1:15" ht="15" customHeight="1">
      <c r="A56" s="286" t="s">
        <v>209</v>
      </c>
      <c r="B56" s="286"/>
      <c r="C56" s="286"/>
      <c r="D56" s="286"/>
      <c r="E56" s="286"/>
      <c r="F56" s="150">
        <v>791</v>
      </c>
      <c r="G56" s="287" t="s">
        <v>210</v>
      </c>
      <c r="H56" s="287"/>
      <c r="I56" s="287"/>
      <c r="J56" s="287"/>
      <c r="K56" s="287"/>
      <c r="L56" s="287"/>
      <c r="M56" s="171">
        <f>M57+M67</f>
        <v>3000000</v>
      </c>
      <c r="N56" s="171">
        <f>N57+N67</f>
        <v>3000000</v>
      </c>
      <c r="O56" s="171">
        <f>O57+O67</f>
        <v>3000000</v>
      </c>
    </row>
    <row r="57" spans="1:15" ht="15" customHeight="1">
      <c r="A57" s="268" t="s">
        <v>211</v>
      </c>
      <c r="B57" s="268"/>
      <c r="C57" s="268"/>
      <c r="D57" s="268"/>
      <c r="E57" s="268"/>
      <c r="F57" s="151">
        <v>791</v>
      </c>
      <c r="G57" s="269" t="s">
        <v>212</v>
      </c>
      <c r="H57" s="269"/>
      <c r="I57" s="269"/>
      <c r="J57" s="269"/>
      <c r="K57" s="269"/>
      <c r="L57" s="269"/>
      <c r="M57" s="169">
        <f>M58+M62</f>
        <v>3000000</v>
      </c>
      <c r="N57" s="169">
        <f>N58+N62</f>
        <v>3000000</v>
      </c>
      <c r="O57" s="169">
        <f>O58+O62</f>
        <v>3000000</v>
      </c>
    </row>
    <row r="58" spans="1:15" ht="15" customHeight="1">
      <c r="A58" s="268" t="s">
        <v>126</v>
      </c>
      <c r="B58" s="268"/>
      <c r="C58" s="268"/>
      <c r="D58" s="268"/>
      <c r="E58" s="268"/>
      <c r="F58" s="151">
        <v>791</v>
      </c>
      <c r="G58" s="269" t="s">
        <v>212</v>
      </c>
      <c r="H58" s="269"/>
      <c r="I58" s="269" t="s">
        <v>127</v>
      </c>
      <c r="J58" s="269"/>
      <c r="K58" s="269"/>
      <c r="L58" s="269"/>
      <c r="M58" s="169">
        <f>M59</f>
        <v>3000000</v>
      </c>
      <c r="N58" s="169">
        <f t="shared" ref="N58:O60" si="9">N59</f>
        <v>3000000</v>
      </c>
      <c r="O58" s="169">
        <f t="shared" si="9"/>
        <v>3000000</v>
      </c>
    </row>
    <row r="59" spans="1:15" ht="27.75" customHeight="1">
      <c r="A59" s="268" t="s">
        <v>138</v>
      </c>
      <c r="B59" s="268"/>
      <c r="C59" s="268"/>
      <c r="D59" s="268"/>
      <c r="E59" s="268"/>
      <c r="F59" s="151">
        <v>791</v>
      </c>
      <c r="G59" s="269" t="s">
        <v>212</v>
      </c>
      <c r="H59" s="269"/>
      <c r="I59" s="269" t="s">
        <v>139</v>
      </c>
      <c r="J59" s="269"/>
      <c r="K59" s="269"/>
      <c r="L59" s="269"/>
      <c r="M59" s="169">
        <f>M60</f>
        <v>3000000</v>
      </c>
      <c r="N59" s="169">
        <f t="shared" si="9"/>
        <v>3000000</v>
      </c>
      <c r="O59" s="169">
        <f t="shared" si="9"/>
        <v>3000000</v>
      </c>
    </row>
    <row r="60" spans="1:15" ht="15" customHeight="1">
      <c r="A60" s="268" t="s">
        <v>140</v>
      </c>
      <c r="B60" s="268"/>
      <c r="C60" s="268"/>
      <c r="D60" s="268"/>
      <c r="E60" s="268"/>
      <c r="F60" s="151">
        <v>791</v>
      </c>
      <c r="G60" s="269" t="s">
        <v>212</v>
      </c>
      <c r="H60" s="269"/>
      <c r="I60" s="269" t="s">
        <v>141</v>
      </c>
      <c r="J60" s="269"/>
      <c r="K60" s="269"/>
      <c r="L60" s="269"/>
      <c r="M60" s="169">
        <f>M61</f>
        <v>3000000</v>
      </c>
      <c r="N60" s="169">
        <f t="shared" si="9"/>
        <v>3000000</v>
      </c>
      <c r="O60" s="169">
        <f t="shared" si="9"/>
        <v>3000000</v>
      </c>
    </row>
    <row r="61" spans="1:15" ht="23.25" customHeight="1">
      <c r="A61" s="268" t="s">
        <v>110</v>
      </c>
      <c r="B61" s="268"/>
      <c r="C61" s="268"/>
      <c r="D61" s="268"/>
      <c r="E61" s="268"/>
      <c r="F61" s="151">
        <v>791</v>
      </c>
      <c r="G61" s="269" t="s">
        <v>212</v>
      </c>
      <c r="H61" s="269"/>
      <c r="I61" s="269" t="s">
        <v>141</v>
      </c>
      <c r="J61" s="269"/>
      <c r="K61" s="269" t="s">
        <v>111</v>
      </c>
      <c r="L61" s="269"/>
      <c r="M61" s="169">
        <f ca="1">'приложение 2'!L61</f>
        <v>3000000</v>
      </c>
      <c r="N61" s="169">
        <f ca="1">'приложение 2'!M61</f>
        <v>3000000</v>
      </c>
      <c r="O61" s="169">
        <f ca="1">'приложение 2'!N61</f>
        <v>3000000</v>
      </c>
    </row>
    <row r="62" spans="1:15" ht="23.25" hidden="1" customHeight="1">
      <c r="A62" s="268" t="s">
        <v>154</v>
      </c>
      <c r="B62" s="268"/>
      <c r="C62" s="268"/>
      <c r="D62" s="268"/>
      <c r="E62" s="268"/>
      <c r="F62" s="151">
        <v>791</v>
      </c>
      <c r="G62" s="269" t="s">
        <v>212</v>
      </c>
      <c r="H62" s="269"/>
      <c r="I62" s="269" t="s">
        <v>155</v>
      </c>
      <c r="J62" s="269"/>
      <c r="K62" s="269"/>
      <c r="L62" s="269"/>
      <c r="M62" s="169">
        <f>M63+M65</f>
        <v>0</v>
      </c>
    </row>
    <row r="63" spans="1:15" ht="15" hidden="1" customHeight="1">
      <c r="A63" s="268" t="s">
        <v>140</v>
      </c>
      <c r="B63" s="268"/>
      <c r="C63" s="268"/>
      <c r="D63" s="268"/>
      <c r="E63" s="268"/>
      <c r="F63" s="151">
        <v>791</v>
      </c>
      <c r="G63" s="269" t="s">
        <v>212</v>
      </c>
      <c r="H63" s="269"/>
      <c r="I63" s="269" t="s">
        <v>156</v>
      </c>
      <c r="J63" s="269"/>
      <c r="K63" s="269"/>
      <c r="L63" s="269"/>
      <c r="M63" s="169">
        <f>M64</f>
        <v>0</v>
      </c>
    </row>
    <row r="64" spans="1:15" ht="23.25" hidden="1" customHeight="1">
      <c r="A64" s="268" t="s">
        <v>110</v>
      </c>
      <c r="B64" s="268"/>
      <c r="C64" s="268"/>
      <c r="D64" s="268"/>
      <c r="E64" s="268"/>
      <c r="F64" s="151">
        <v>791</v>
      </c>
      <c r="G64" s="269" t="s">
        <v>212</v>
      </c>
      <c r="H64" s="269"/>
      <c r="I64" s="269" t="s">
        <v>156</v>
      </c>
      <c r="J64" s="269"/>
      <c r="K64" s="269" t="s">
        <v>111</v>
      </c>
      <c r="L64" s="269"/>
      <c r="M64" s="169"/>
    </row>
    <row r="65" spans="1:15" ht="23.25" hidden="1" customHeight="1">
      <c r="A65" s="268" t="s">
        <v>159</v>
      </c>
      <c r="B65" s="268"/>
      <c r="C65" s="268"/>
      <c r="D65" s="268"/>
      <c r="E65" s="268"/>
      <c r="F65" s="151">
        <v>791</v>
      </c>
      <c r="G65" s="269" t="s">
        <v>212</v>
      </c>
      <c r="H65" s="269"/>
      <c r="I65" s="269" t="s">
        <v>160</v>
      </c>
      <c r="J65" s="269"/>
      <c r="K65" s="269"/>
      <c r="L65" s="269"/>
      <c r="M65" s="169">
        <f>M66</f>
        <v>0</v>
      </c>
    </row>
    <row r="66" spans="1:15" ht="23.25" hidden="1" customHeight="1">
      <c r="A66" s="268" t="s">
        <v>110</v>
      </c>
      <c r="B66" s="268"/>
      <c r="C66" s="268"/>
      <c r="D66" s="268"/>
      <c r="E66" s="268"/>
      <c r="F66" s="151">
        <v>791</v>
      </c>
      <c r="G66" s="269" t="s">
        <v>212</v>
      </c>
      <c r="H66" s="269"/>
      <c r="I66" s="269" t="s">
        <v>160</v>
      </c>
      <c r="J66" s="269"/>
      <c r="K66" s="269" t="s">
        <v>111</v>
      </c>
      <c r="L66" s="269"/>
      <c r="M66" s="169"/>
    </row>
    <row r="67" spans="1:15" hidden="1">
      <c r="A67" s="289" t="s">
        <v>289</v>
      </c>
      <c r="B67" s="290"/>
      <c r="C67" s="290"/>
      <c r="D67" s="290"/>
      <c r="E67" s="291"/>
      <c r="F67" s="151">
        <v>791</v>
      </c>
      <c r="G67" s="270" t="s">
        <v>288</v>
      </c>
      <c r="H67" s="271"/>
      <c r="I67" s="294">
        <v>9900000000</v>
      </c>
      <c r="J67" s="323"/>
      <c r="K67" s="270"/>
      <c r="L67" s="271"/>
      <c r="M67" s="173">
        <f t="shared" ref="M67:O68" si="10">M68</f>
        <v>0</v>
      </c>
      <c r="N67" s="173">
        <f t="shared" si="10"/>
        <v>0</v>
      </c>
      <c r="O67" s="184">
        <f t="shared" si="10"/>
        <v>0</v>
      </c>
    </row>
    <row r="68" spans="1:15" hidden="1">
      <c r="A68" s="289" t="s">
        <v>290</v>
      </c>
      <c r="B68" s="290"/>
      <c r="C68" s="290"/>
      <c r="D68" s="290"/>
      <c r="E68" s="291"/>
      <c r="F68" s="151">
        <v>791</v>
      </c>
      <c r="G68" s="270" t="s">
        <v>288</v>
      </c>
      <c r="H68" s="271"/>
      <c r="I68" s="270" t="s">
        <v>291</v>
      </c>
      <c r="J68" s="271"/>
      <c r="K68" s="270"/>
      <c r="L68" s="271"/>
      <c r="M68" s="173">
        <f t="shared" si="10"/>
        <v>0</v>
      </c>
      <c r="N68" s="173">
        <f t="shared" si="10"/>
        <v>0</v>
      </c>
      <c r="O68" s="184">
        <f t="shared" si="10"/>
        <v>0</v>
      </c>
    </row>
    <row r="69" spans="1:15" ht="23.25" hidden="1" customHeight="1">
      <c r="A69" s="289" t="s">
        <v>110</v>
      </c>
      <c r="B69" s="290"/>
      <c r="C69" s="290"/>
      <c r="D69" s="290"/>
      <c r="E69" s="291"/>
      <c r="F69" s="151">
        <v>791</v>
      </c>
      <c r="G69" s="270" t="s">
        <v>288</v>
      </c>
      <c r="H69" s="271"/>
      <c r="I69" s="270" t="s">
        <v>291</v>
      </c>
      <c r="J69" s="271"/>
      <c r="K69" s="270" t="s">
        <v>111</v>
      </c>
      <c r="L69" s="271"/>
      <c r="M69" s="173"/>
      <c r="N69" s="173"/>
      <c r="O69" s="184"/>
    </row>
    <row r="70" spans="1:15" ht="15" customHeight="1">
      <c r="A70" s="286" t="s">
        <v>213</v>
      </c>
      <c r="B70" s="286"/>
      <c r="C70" s="286"/>
      <c r="D70" s="286"/>
      <c r="E70" s="286"/>
      <c r="F70" s="150">
        <v>791</v>
      </c>
      <c r="G70" s="287" t="s">
        <v>214</v>
      </c>
      <c r="H70" s="287"/>
      <c r="I70" s="287"/>
      <c r="J70" s="287"/>
      <c r="K70" s="287"/>
      <c r="L70" s="287"/>
      <c r="M70" s="171">
        <f>M71+M82+M87</f>
        <v>25300361.789999999</v>
      </c>
      <c r="N70" s="171">
        <f>N71+N82+N87</f>
        <v>1600000</v>
      </c>
      <c r="O70" s="171">
        <f>O71+O82+O87</f>
        <v>1600000</v>
      </c>
    </row>
    <row r="71" spans="1:15" ht="15" customHeight="1">
      <c r="A71" s="268" t="s">
        <v>215</v>
      </c>
      <c r="B71" s="268"/>
      <c r="C71" s="268"/>
      <c r="D71" s="268"/>
      <c r="E71" s="268"/>
      <c r="F71" s="151">
        <v>791</v>
      </c>
      <c r="G71" s="269" t="s">
        <v>216</v>
      </c>
      <c r="H71" s="269"/>
      <c r="I71" s="269"/>
      <c r="J71" s="269"/>
      <c r="K71" s="269"/>
      <c r="L71" s="269"/>
      <c r="M71" s="169">
        <f>M72+M79</f>
        <v>1075000</v>
      </c>
      <c r="N71" s="169">
        <f>N72+N79</f>
        <v>0</v>
      </c>
      <c r="O71" s="169">
        <f>O72+O79</f>
        <v>0</v>
      </c>
    </row>
    <row r="72" spans="1:15" ht="34.5" customHeight="1">
      <c r="A72" s="268" t="s">
        <v>106</v>
      </c>
      <c r="B72" s="268"/>
      <c r="C72" s="268"/>
      <c r="D72" s="268"/>
      <c r="E72" s="268"/>
      <c r="F72" s="151">
        <v>791</v>
      </c>
      <c r="G72" s="269" t="s">
        <v>216</v>
      </c>
      <c r="H72" s="269"/>
      <c r="I72" s="269" t="s">
        <v>107</v>
      </c>
      <c r="J72" s="269"/>
      <c r="K72" s="269"/>
      <c r="L72" s="269"/>
      <c r="M72" s="169">
        <f>M73+M75</f>
        <v>1075000</v>
      </c>
      <c r="N72" s="169">
        <f>N73+N75</f>
        <v>0</v>
      </c>
      <c r="O72" s="169">
        <f>O73+O75</f>
        <v>0</v>
      </c>
    </row>
    <row r="73" spans="1:15" ht="15" customHeight="1">
      <c r="A73" s="268" t="s">
        <v>108</v>
      </c>
      <c r="B73" s="268"/>
      <c r="C73" s="268"/>
      <c r="D73" s="268"/>
      <c r="E73" s="268"/>
      <c r="F73" s="151">
        <v>791</v>
      </c>
      <c r="G73" s="269" t="s">
        <v>216</v>
      </c>
      <c r="H73" s="269"/>
      <c r="I73" s="269" t="s">
        <v>109</v>
      </c>
      <c r="J73" s="269"/>
      <c r="K73" s="269"/>
      <c r="L73" s="269"/>
      <c r="M73" s="169">
        <f>M74</f>
        <v>1000000</v>
      </c>
      <c r="N73" s="169">
        <f>N74</f>
        <v>0</v>
      </c>
      <c r="O73" s="169">
        <f>O74</f>
        <v>0</v>
      </c>
    </row>
    <row r="74" spans="1:15" ht="23.25" customHeight="1">
      <c r="A74" s="268" t="s">
        <v>110</v>
      </c>
      <c r="B74" s="268"/>
      <c r="C74" s="268"/>
      <c r="D74" s="268"/>
      <c r="E74" s="268"/>
      <c r="F74" s="151">
        <v>791</v>
      </c>
      <c r="G74" s="269" t="s">
        <v>216</v>
      </c>
      <c r="H74" s="269"/>
      <c r="I74" s="269" t="s">
        <v>109</v>
      </c>
      <c r="J74" s="269"/>
      <c r="K74" s="269" t="s">
        <v>111</v>
      </c>
      <c r="L74" s="269"/>
      <c r="M74" s="169">
        <f ca="1">'приложение 2'!L74</f>
        <v>1000000</v>
      </c>
      <c r="N74" s="169"/>
      <c r="O74" s="169"/>
    </row>
    <row r="75" spans="1:15" ht="23.25" customHeight="1">
      <c r="A75" s="268" t="s">
        <v>112</v>
      </c>
      <c r="B75" s="268"/>
      <c r="C75" s="268"/>
      <c r="D75" s="268"/>
      <c r="E75" s="268"/>
      <c r="F75" s="151">
        <v>791</v>
      </c>
      <c r="G75" s="269" t="s">
        <v>216</v>
      </c>
      <c r="H75" s="269"/>
      <c r="I75" s="269" t="s">
        <v>113</v>
      </c>
      <c r="J75" s="269"/>
      <c r="K75" s="269"/>
      <c r="L75" s="269"/>
      <c r="M75" s="169">
        <f ca="1">M76</f>
        <v>75000</v>
      </c>
      <c r="N75" s="169">
        <f>N76</f>
        <v>0</v>
      </c>
      <c r="O75" s="169">
        <f>O76</f>
        <v>0</v>
      </c>
    </row>
    <row r="76" spans="1:15" ht="23.25" customHeight="1">
      <c r="A76" s="268" t="s">
        <v>114</v>
      </c>
      <c r="B76" s="268"/>
      <c r="C76" s="268"/>
      <c r="D76" s="268"/>
      <c r="E76" s="268"/>
      <c r="F76" s="151">
        <v>791</v>
      </c>
      <c r="G76" s="269" t="s">
        <v>216</v>
      </c>
      <c r="H76" s="269"/>
      <c r="I76" s="269" t="s">
        <v>115</v>
      </c>
      <c r="J76" s="269"/>
      <c r="K76" s="269"/>
      <c r="L76" s="269"/>
      <c r="M76" s="169">
        <f ca="1">M77+M78</f>
        <v>75000</v>
      </c>
      <c r="N76" s="169">
        <f>N77+N78</f>
        <v>0</v>
      </c>
      <c r="O76" s="169">
        <f>O77+O78</f>
        <v>0</v>
      </c>
    </row>
    <row r="77" spans="1:15" ht="23.25" customHeight="1">
      <c r="A77" s="268" t="s">
        <v>110</v>
      </c>
      <c r="B77" s="268"/>
      <c r="C77" s="268"/>
      <c r="D77" s="268"/>
      <c r="E77" s="268"/>
      <c r="F77" s="151">
        <v>791</v>
      </c>
      <c r="G77" s="269" t="s">
        <v>216</v>
      </c>
      <c r="H77" s="269"/>
      <c r="I77" s="269" t="s">
        <v>115</v>
      </c>
      <c r="J77" s="269"/>
      <c r="K77" s="269" t="s">
        <v>111</v>
      </c>
      <c r="L77" s="269"/>
      <c r="M77" s="169">
        <f ca="1">'приложение 2'!L77</f>
        <v>75000</v>
      </c>
      <c r="N77" s="169"/>
      <c r="O77" s="169"/>
    </row>
    <row r="78" spans="1:15" hidden="1">
      <c r="A78" s="268" t="s">
        <v>116</v>
      </c>
      <c r="B78" s="268"/>
      <c r="C78" s="268"/>
      <c r="D78" s="268"/>
      <c r="E78" s="268"/>
      <c r="F78" s="151">
        <v>791</v>
      </c>
      <c r="G78" s="269" t="s">
        <v>216</v>
      </c>
      <c r="H78" s="269"/>
      <c r="I78" s="269" t="s">
        <v>115</v>
      </c>
      <c r="J78" s="269"/>
      <c r="K78" s="269" t="s">
        <v>117</v>
      </c>
      <c r="L78" s="269"/>
      <c r="M78" s="169"/>
      <c r="N78" s="169"/>
      <c r="O78" s="169"/>
    </row>
    <row r="79" spans="1:15" ht="15" hidden="1" customHeight="1">
      <c r="A79" s="268" t="s">
        <v>175</v>
      </c>
      <c r="B79" s="268"/>
      <c r="C79" s="268"/>
      <c r="D79" s="268"/>
      <c r="E79" s="268"/>
      <c r="F79" s="151">
        <v>791</v>
      </c>
      <c r="G79" s="269" t="s">
        <v>216</v>
      </c>
      <c r="H79" s="269"/>
      <c r="I79" s="269" t="s">
        <v>176</v>
      </c>
      <c r="J79" s="269"/>
      <c r="K79" s="269"/>
      <c r="L79" s="269"/>
      <c r="M79" s="169">
        <f>M80</f>
        <v>0</v>
      </c>
    </row>
    <row r="80" spans="1:15" ht="23.25" hidden="1" customHeight="1">
      <c r="A80" s="268" t="s">
        <v>182</v>
      </c>
      <c r="B80" s="268"/>
      <c r="C80" s="268"/>
      <c r="D80" s="268"/>
      <c r="E80" s="268"/>
      <c r="F80" s="151">
        <v>791</v>
      </c>
      <c r="G80" s="269" t="s">
        <v>216</v>
      </c>
      <c r="H80" s="269"/>
      <c r="I80" s="269" t="s">
        <v>183</v>
      </c>
      <c r="J80" s="269"/>
      <c r="K80" s="269"/>
      <c r="L80" s="269"/>
      <c r="M80" s="169">
        <f>M81</f>
        <v>0</v>
      </c>
    </row>
    <row r="81" spans="1:15" ht="12.75" hidden="1" customHeight="1">
      <c r="A81" s="268" t="s">
        <v>110</v>
      </c>
      <c r="B81" s="268"/>
      <c r="C81" s="268"/>
      <c r="D81" s="268"/>
      <c r="E81" s="268"/>
      <c r="F81" s="151">
        <v>791</v>
      </c>
      <c r="G81" s="269" t="s">
        <v>216</v>
      </c>
      <c r="H81" s="269"/>
      <c r="I81" s="269" t="s">
        <v>183</v>
      </c>
      <c r="J81" s="269"/>
      <c r="K81" s="269" t="s">
        <v>111</v>
      </c>
      <c r="L81" s="269"/>
      <c r="M81" s="169"/>
    </row>
    <row r="82" spans="1:15" hidden="1">
      <c r="A82" s="268" t="s">
        <v>217</v>
      </c>
      <c r="B82" s="268"/>
      <c r="C82" s="268"/>
      <c r="D82" s="268"/>
      <c r="E82" s="268"/>
      <c r="F82" s="151">
        <v>791</v>
      </c>
      <c r="G82" s="269" t="s">
        <v>218</v>
      </c>
      <c r="H82" s="269"/>
      <c r="I82" s="269"/>
      <c r="J82" s="269"/>
      <c r="K82" s="269"/>
      <c r="L82" s="269"/>
      <c r="M82" s="169">
        <f t="shared" ref="M82:O83" si="11">M83</f>
        <v>0</v>
      </c>
      <c r="N82" s="169">
        <f t="shared" si="11"/>
        <v>0</v>
      </c>
      <c r="O82" s="169">
        <f t="shared" si="11"/>
        <v>0</v>
      </c>
    </row>
    <row r="83" spans="1:15" hidden="1">
      <c r="A83" s="268" t="s">
        <v>175</v>
      </c>
      <c r="B83" s="268"/>
      <c r="C83" s="268"/>
      <c r="D83" s="268"/>
      <c r="E83" s="268"/>
      <c r="F83" s="151">
        <v>791</v>
      </c>
      <c r="G83" s="269" t="s">
        <v>218</v>
      </c>
      <c r="H83" s="269"/>
      <c r="I83" s="269" t="s">
        <v>176</v>
      </c>
      <c r="J83" s="269"/>
      <c r="K83" s="269"/>
      <c r="L83" s="269"/>
      <c r="M83" s="169">
        <f t="shared" si="11"/>
        <v>0</v>
      </c>
      <c r="N83" s="169">
        <f t="shared" si="11"/>
        <v>0</v>
      </c>
      <c r="O83" s="169">
        <f t="shared" si="11"/>
        <v>0</v>
      </c>
    </row>
    <row r="84" spans="1:15" hidden="1">
      <c r="A84" s="268" t="s">
        <v>177</v>
      </c>
      <c r="B84" s="268"/>
      <c r="C84" s="268"/>
      <c r="D84" s="268"/>
      <c r="E84" s="268"/>
      <c r="F84" s="151">
        <v>791</v>
      </c>
      <c r="G84" s="269" t="s">
        <v>218</v>
      </c>
      <c r="H84" s="269"/>
      <c r="I84" s="269" t="s">
        <v>178</v>
      </c>
      <c r="J84" s="269"/>
      <c r="K84" s="269"/>
      <c r="L84" s="269"/>
      <c r="M84" s="169">
        <f>M85+M86</f>
        <v>0</v>
      </c>
      <c r="N84" s="169">
        <f>N85+N86</f>
        <v>0</v>
      </c>
      <c r="O84" s="169">
        <f>O85+O86</f>
        <v>0</v>
      </c>
    </row>
    <row r="85" spans="1:15" ht="12.75" hidden="1" customHeight="1">
      <c r="A85" s="268" t="s">
        <v>110</v>
      </c>
      <c r="B85" s="268"/>
      <c r="C85" s="268"/>
      <c r="D85" s="268"/>
      <c r="E85" s="268"/>
      <c r="F85" s="151">
        <v>791</v>
      </c>
      <c r="G85" s="269" t="s">
        <v>218</v>
      </c>
      <c r="H85" s="269"/>
      <c r="I85" s="269" t="s">
        <v>178</v>
      </c>
      <c r="J85" s="269"/>
      <c r="K85" s="269" t="s">
        <v>111</v>
      </c>
      <c r="L85" s="269"/>
      <c r="M85" s="169"/>
    </row>
    <row r="86" spans="1:15" hidden="1">
      <c r="A86" s="268" t="s">
        <v>116</v>
      </c>
      <c r="B86" s="268"/>
      <c r="C86" s="268"/>
      <c r="D86" s="268"/>
      <c r="E86" s="268"/>
      <c r="F86" s="151">
        <v>791</v>
      </c>
      <c r="G86" s="269" t="s">
        <v>218</v>
      </c>
      <c r="H86" s="269"/>
      <c r="I86" s="269" t="s">
        <v>178</v>
      </c>
      <c r="J86" s="269"/>
      <c r="K86" s="269" t="s">
        <v>117</v>
      </c>
      <c r="L86" s="269"/>
      <c r="M86" s="169"/>
      <c r="N86" s="169"/>
      <c r="O86" s="169"/>
    </row>
    <row r="87" spans="1:15" ht="15" customHeight="1">
      <c r="A87" s="268" t="s">
        <v>219</v>
      </c>
      <c r="B87" s="268"/>
      <c r="C87" s="268"/>
      <c r="D87" s="268"/>
      <c r="E87" s="268"/>
      <c r="F87" s="151">
        <v>791</v>
      </c>
      <c r="G87" s="269" t="s">
        <v>220</v>
      </c>
      <c r="H87" s="269"/>
      <c r="I87" s="269"/>
      <c r="J87" s="269"/>
      <c r="K87" s="269"/>
      <c r="L87" s="269"/>
      <c r="M87" s="169">
        <f>M88+M94+M109+M106</f>
        <v>24225361.789999999</v>
      </c>
      <c r="N87" s="169">
        <f>N88+N94+N109+N106</f>
        <v>1600000</v>
      </c>
      <c r="O87" s="169">
        <f>O88+O94+O109+O106</f>
        <v>1600000</v>
      </c>
    </row>
    <row r="88" spans="1:15" ht="15" customHeight="1">
      <c r="A88" s="268" t="s">
        <v>126</v>
      </c>
      <c r="B88" s="268"/>
      <c r="C88" s="268"/>
      <c r="D88" s="268"/>
      <c r="E88" s="268"/>
      <c r="F88" s="151">
        <v>791</v>
      </c>
      <c r="G88" s="269" t="s">
        <v>220</v>
      </c>
      <c r="H88" s="269"/>
      <c r="I88" s="269" t="s">
        <v>127</v>
      </c>
      <c r="J88" s="269"/>
      <c r="K88" s="269"/>
      <c r="L88" s="269"/>
      <c r="M88" s="169">
        <f>M89</f>
        <v>3000000</v>
      </c>
      <c r="N88" s="169">
        <f>N89</f>
        <v>600000</v>
      </c>
      <c r="O88" s="169">
        <f>O89</f>
        <v>600000</v>
      </c>
    </row>
    <row r="89" spans="1:15" ht="15" customHeight="1">
      <c r="A89" s="268" t="s">
        <v>138</v>
      </c>
      <c r="B89" s="268"/>
      <c r="C89" s="268"/>
      <c r="D89" s="268"/>
      <c r="E89" s="268"/>
      <c r="F89" s="151">
        <v>791</v>
      </c>
      <c r="G89" s="269" t="s">
        <v>220</v>
      </c>
      <c r="H89" s="269"/>
      <c r="I89" s="269" t="s">
        <v>139</v>
      </c>
      <c r="J89" s="269"/>
      <c r="K89" s="269"/>
      <c r="L89" s="269"/>
      <c r="M89" s="169">
        <f>M90+M92</f>
        <v>3000000</v>
      </c>
      <c r="N89" s="169">
        <f>N90+N92</f>
        <v>600000</v>
      </c>
      <c r="O89" s="169">
        <f>O90+O92</f>
        <v>600000</v>
      </c>
    </row>
    <row r="90" spans="1:15" ht="15" customHeight="1">
      <c r="A90" s="268" t="s">
        <v>142</v>
      </c>
      <c r="B90" s="268"/>
      <c r="C90" s="268"/>
      <c r="D90" s="268"/>
      <c r="E90" s="268"/>
      <c r="F90" s="151">
        <v>791</v>
      </c>
      <c r="G90" s="269" t="s">
        <v>220</v>
      </c>
      <c r="H90" s="269"/>
      <c r="I90" s="269" t="s">
        <v>143</v>
      </c>
      <c r="J90" s="269"/>
      <c r="K90" s="269"/>
      <c r="L90" s="269"/>
      <c r="M90" s="169">
        <f>M91</f>
        <v>3000000</v>
      </c>
      <c r="N90" s="169">
        <f>N91</f>
        <v>600000</v>
      </c>
      <c r="O90" s="169">
        <f>O91</f>
        <v>600000</v>
      </c>
    </row>
    <row r="91" spans="1:15">
      <c r="A91" s="268" t="s">
        <v>110</v>
      </c>
      <c r="B91" s="268"/>
      <c r="C91" s="268"/>
      <c r="D91" s="268"/>
      <c r="E91" s="268"/>
      <c r="F91" s="151">
        <v>791</v>
      </c>
      <c r="G91" s="269" t="s">
        <v>220</v>
      </c>
      <c r="H91" s="269"/>
      <c r="I91" s="269" t="s">
        <v>143</v>
      </c>
      <c r="J91" s="269"/>
      <c r="K91" s="269" t="s">
        <v>111</v>
      </c>
      <c r="L91" s="269"/>
      <c r="M91" s="169">
        <f ca="1">'приложение 2'!L91</f>
        <v>3000000</v>
      </c>
      <c r="N91" s="169">
        <f ca="1">'приложение 2'!M91</f>
        <v>600000</v>
      </c>
      <c r="O91" s="169">
        <f ca="1">'приложение 2'!N91</f>
        <v>600000</v>
      </c>
    </row>
    <row r="92" spans="1:15" hidden="1">
      <c r="A92" s="268" t="s">
        <v>146</v>
      </c>
      <c r="B92" s="268"/>
      <c r="C92" s="268"/>
      <c r="D92" s="268"/>
      <c r="E92" s="268"/>
      <c r="F92" s="151">
        <v>791</v>
      </c>
      <c r="G92" s="269" t="s">
        <v>220</v>
      </c>
      <c r="H92" s="269"/>
      <c r="I92" s="269" t="s">
        <v>147</v>
      </c>
      <c r="J92" s="269"/>
      <c r="K92" s="269"/>
      <c r="L92" s="269"/>
      <c r="M92" s="169">
        <f>M93</f>
        <v>0</v>
      </c>
      <c r="N92" s="169">
        <f>N93</f>
        <v>0</v>
      </c>
      <c r="O92" s="169">
        <f>O93</f>
        <v>0</v>
      </c>
    </row>
    <row r="93" spans="1:15" hidden="1">
      <c r="A93" s="268" t="s">
        <v>110</v>
      </c>
      <c r="B93" s="268"/>
      <c r="C93" s="268"/>
      <c r="D93" s="268"/>
      <c r="E93" s="268"/>
      <c r="F93" s="151">
        <v>791</v>
      </c>
      <c r="G93" s="269" t="s">
        <v>220</v>
      </c>
      <c r="H93" s="269"/>
      <c r="I93" s="269" t="s">
        <v>147</v>
      </c>
      <c r="J93" s="269"/>
      <c r="K93" s="269" t="s">
        <v>111</v>
      </c>
      <c r="L93" s="269"/>
      <c r="M93" s="169"/>
      <c r="N93" s="169"/>
      <c r="O93" s="169"/>
    </row>
    <row r="94" spans="1:15" ht="23.25" customHeight="1">
      <c r="A94" s="268" t="s">
        <v>154</v>
      </c>
      <c r="B94" s="268"/>
      <c r="C94" s="268"/>
      <c r="D94" s="268"/>
      <c r="E94" s="268"/>
      <c r="F94" s="151">
        <v>791</v>
      </c>
      <c r="G94" s="269" t="s">
        <v>220</v>
      </c>
      <c r="H94" s="269"/>
      <c r="I94" s="269" t="s">
        <v>155</v>
      </c>
      <c r="J94" s="269"/>
      <c r="K94" s="269"/>
      <c r="L94" s="269"/>
      <c r="M94" s="169">
        <f>M95+M98+M100+M102+M104</f>
        <v>10215644.02</v>
      </c>
      <c r="N94" s="169">
        <f>N95+N98+N100+N102+N104</f>
        <v>1000000</v>
      </c>
      <c r="O94" s="169">
        <f>O95+O98+O100+O102+O104</f>
        <v>1000000</v>
      </c>
    </row>
    <row r="95" spans="1:15" ht="15" customHeight="1">
      <c r="A95" s="268" t="s">
        <v>142</v>
      </c>
      <c r="B95" s="268"/>
      <c r="C95" s="268"/>
      <c r="D95" s="268"/>
      <c r="E95" s="268"/>
      <c r="F95" s="151">
        <v>791</v>
      </c>
      <c r="G95" s="269" t="s">
        <v>220</v>
      </c>
      <c r="H95" s="269"/>
      <c r="I95" s="269" t="s">
        <v>157</v>
      </c>
      <c r="J95" s="269"/>
      <c r="K95" s="269"/>
      <c r="L95" s="269"/>
      <c r="M95" s="169">
        <f>M96+M97</f>
        <v>9715644.0199999996</v>
      </c>
      <c r="N95" s="169">
        <f>N96+N97</f>
        <v>1000000</v>
      </c>
      <c r="O95" s="169">
        <f>O96+O97</f>
        <v>1000000</v>
      </c>
    </row>
    <row r="96" spans="1:15" ht="23.25" customHeight="1">
      <c r="A96" s="268" t="s">
        <v>110</v>
      </c>
      <c r="B96" s="268"/>
      <c r="C96" s="268"/>
      <c r="D96" s="268"/>
      <c r="E96" s="268"/>
      <c r="F96" s="151">
        <v>791</v>
      </c>
      <c r="G96" s="269" t="s">
        <v>220</v>
      </c>
      <c r="H96" s="269"/>
      <c r="I96" s="269" t="s">
        <v>157</v>
      </c>
      <c r="J96" s="269"/>
      <c r="K96" s="269" t="s">
        <v>111</v>
      </c>
      <c r="L96" s="269"/>
      <c r="M96" s="169">
        <f ca="1">'приложение 2'!L96</f>
        <v>9665644.0199999996</v>
      </c>
      <c r="N96" s="169">
        <f ca="1">'приложение 2'!M96</f>
        <v>1000000</v>
      </c>
      <c r="O96" s="169">
        <f ca="1">'приложение 2'!N96</f>
        <v>1000000</v>
      </c>
    </row>
    <row r="97" spans="1:15" ht="15" customHeight="1">
      <c r="A97" s="268" t="s">
        <v>116</v>
      </c>
      <c r="B97" s="268"/>
      <c r="C97" s="268"/>
      <c r="D97" s="268"/>
      <c r="E97" s="268"/>
      <c r="F97" s="151">
        <v>791</v>
      </c>
      <c r="G97" s="269" t="s">
        <v>220</v>
      </c>
      <c r="H97" s="269"/>
      <c r="I97" s="269" t="s">
        <v>157</v>
      </c>
      <c r="J97" s="269"/>
      <c r="K97" s="269" t="s">
        <v>117</v>
      </c>
      <c r="L97" s="269"/>
      <c r="M97" s="169">
        <f ca="1">'приложение 2'!L97</f>
        <v>50000</v>
      </c>
      <c r="N97" s="169"/>
      <c r="O97" s="169"/>
    </row>
    <row r="98" spans="1:15" ht="23.25" customHeight="1">
      <c r="A98" s="268" t="s">
        <v>146</v>
      </c>
      <c r="B98" s="268"/>
      <c r="C98" s="268"/>
      <c r="D98" s="268"/>
      <c r="E98" s="268"/>
      <c r="F98" s="151">
        <v>791</v>
      </c>
      <c r="G98" s="269" t="s">
        <v>220</v>
      </c>
      <c r="H98" s="269"/>
      <c r="I98" s="269" t="s">
        <v>158</v>
      </c>
      <c r="J98" s="269"/>
      <c r="K98" s="269"/>
      <c r="L98" s="269"/>
      <c r="M98" s="169">
        <f ca="1">M99</f>
        <v>500000</v>
      </c>
      <c r="N98" s="169">
        <f ca="1">N99</f>
        <v>0</v>
      </c>
      <c r="O98" s="169">
        <f ca="1">O99</f>
        <v>0</v>
      </c>
    </row>
    <row r="99" spans="1:15" ht="23.25" customHeight="1">
      <c r="A99" s="268" t="s">
        <v>110</v>
      </c>
      <c r="B99" s="268"/>
      <c r="C99" s="268"/>
      <c r="D99" s="268"/>
      <c r="E99" s="268"/>
      <c r="F99" s="151">
        <v>791</v>
      </c>
      <c r="G99" s="269" t="s">
        <v>220</v>
      </c>
      <c r="H99" s="269"/>
      <c r="I99" s="269" t="s">
        <v>158</v>
      </c>
      <c r="J99" s="269"/>
      <c r="K99" s="269" t="s">
        <v>111</v>
      </c>
      <c r="L99" s="269"/>
      <c r="M99" s="169">
        <f ca="1">'приложение 2'!L99</f>
        <v>500000</v>
      </c>
      <c r="N99" s="169"/>
      <c r="O99" s="169"/>
    </row>
    <row r="100" spans="1:15" ht="23.25" hidden="1" customHeight="1">
      <c r="A100" s="268" t="s">
        <v>161</v>
      </c>
      <c r="B100" s="268"/>
      <c r="C100" s="268"/>
      <c r="D100" s="268"/>
      <c r="E100" s="268"/>
      <c r="F100" s="151">
        <v>791</v>
      </c>
      <c r="G100" s="269" t="s">
        <v>220</v>
      </c>
      <c r="H100" s="269"/>
      <c r="I100" s="269" t="s">
        <v>162</v>
      </c>
      <c r="J100" s="269"/>
      <c r="K100" s="269"/>
      <c r="L100" s="269"/>
      <c r="M100" s="169">
        <f>M101</f>
        <v>0</v>
      </c>
    </row>
    <row r="101" spans="1:15" ht="23.25" hidden="1" customHeight="1">
      <c r="A101" s="268" t="s">
        <v>110</v>
      </c>
      <c r="B101" s="268"/>
      <c r="C101" s="268"/>
      <c r="D101" s="268"/>
      <c r="E101" s="268"/>
      <c r="F101" s="151">
        <v>791</v>
      </c>
      <c r="G101" s="269" t="s">
        <v>220</v>
      </c>
      <c r="H101" s="269"/>
      <c r="I101" s="269" t="s">
        <v>162</v>
      </c>
      <c r="J101" s="269"/>
      <c r="K101" s="269" t="s">
        <v>111</v>
      </c>
      <c r="L101" s="269"/>
      <c r="M101" s="169"/>
    </row>
    <row r="102" spans="1:15" ht="23.25" hidden="1" customHeight="1">
      <c r="A102" s="268" t="s">
        <v>163</v>
      </c>
      <c r="B102" s="268"/>
      <c r="C102" s="268"/>
      <c r="D102" s="268"/>
      <c r="E102" s="268"/>
      <c r="F102" s="151">
        <v>791</v>
      </c>
      <c r="G102" s="269" t="s">
        <v>220</v>
      </c>
      <c r="H102" s="269"/>
      <c r="I102" s="269" t="s">
        <v>164</v>
      </c>
      <c r="J102" s="269"/>
      <c r="K102" s="269"/>
      <c r="L102" s="269"/>
      <c r="M102" s="169">
        <f>M103</f>
        <v>0</v>
      </c>
    </row>
    <row r="103" spans="1:15" ht="23.25" hidden="1" customHeight="1">
      <c r="A103" s="268" t="s">
        <v>110</v>
      </c>
      <c r="B103" s="268"/>
      <c r="C103" s="268"/>
      <c r="D103" s="268"/>
      <c r="E103" s="268"/>
      <c r="F103" s="151">
        <v>791</v>
      </c>
      <c r="G103" s="269" t="s">
        <v>220</v>
      </c>
      <c r="H103" s="269"/>
      <c r="I103" s="269" t="s">
        <v>164</v>
      </c>
      <c r="J103" s="269"/>
      <c r="K103" s="269" t="s">
        <v>111</v>
      </c>
      <c r="L103" s="269"/>
      <c r="M103" s="169"/>
    </row>
    <row r="104" spans="1:15" ht="23.25" hidden="1" customHeight="1">
      <c r="A104" s="268" t="s">
        <v>165</v>
      </c>
      <c r="B104" s="268"/>
      <c r="C104" s="268"/>
      <c r="D104" s="268"/>
      <c r="E104" s="268"/>
      <c r="F104" s="151">
        <v>791</v>
      </c>
      <c r="G104" s="269" t="s">
        <v>220</v>
      </c>
      <c r="H104" s="269"/>
      <c r="I104" s="269" t="s">
        <v>166</v>
      </c>
      <c r="J104" s="269"/>
      <c r="K104" s="269"/>
      <c r="L104" s="269"/>
      <c r="M104" s="169">
        <f>M105</f>
        <v>0</v>
      </c>
    </row>
    <row r="105" spans="1:15" ht="23.25" hidden="1" customHeight="1">
      <c r="A105" s="268" t="s">
        <v>110</v>
      </c>
      <c r="B105" s="268"/>
      <c r="C105" s="268"/>
      <c r="D105" s="268"/>
      <c r="E105" s="268"/>
      <c r="F105" s="151">
        <v>791</v>
      </c>
      <c r="G105" s="269" t="s">
        <v>220</v>
      </c>
      <c r="H105" s="269"/>
      <c r="I105" s="269" t="s">
        <v>166</v>
      </c>
      <c r="J105" s="269"/>
      <c r="K105" s="269" t="s">
        <v>111</v>
      </c>
      <c r="L105" s="269"/>
      <c r="M105" s="169"/>
    </row>
    <row r="106" spans="1:15" ht="23.25" hidden="1" customHeight="1">
      <c r="A106" s="265" t="s">
        <v>322</v>
      </c>
      <c r="B106" s="266"/>
      <c r="C106" s="266"/>
      <c r="D106" s="266"/>
      <c r="E106" s="267"/>
      <c r="F106" s="151">
        <v>791</v>
      </c>
      <c r="G106" s="270" t="s">
        <v>220</v>
      </c>
      <c r="H106" s="271"/>
      <c r="I106" s="270" t="s">
        <v>324</v>
      </c>
      <c r="J106" s="271"/>
      <c r="K106" s="270"/>
      <c r="L106" s="271"/>
      <c r="M106" s="168">
        <f t="shared" ref="M106:O107" si="12">M107</f>
        <v>0</v>
      </c>
      <c r="N106" s="168">
        <f t="shared" si="12"/>
        <v>0</v>
      </c>
      <c r="O106" s="183">
        <f t="shared" si="12"/>
        <v>0</v>
      </c>
    </row>
    <row r="107" spans="1:15" ht="23.25" hidden="1" customHeight="1">
      <c r="A107" s="265" t="s">
        <v>323</v>
      </c>
      <c r="B107" s="266"/>
      <c r="C107" s="266"/>
      <c r="D107" s="266"/>
      <c r="E107" s="267"/>
      <c r="F107" s="151">
        <v>791</v>
      </c>
      <c r="G107" s="270" t="s">
        <v>220</v>
      </c>
      <c r="H107" s="271"/>
      <c r="I107" s="270" t="s">
        <v>325</v>
      </c>
      <c r="J107" s="271"/>
      <c r="K107" s="270"/>
      <c r="L107" s="271"/>
      <c r="M107" s="168">
        <f t="shared" si="12"/>
        <v>0</v>
      </c>
      <c r="N107" s="168">
        <f t="shared" si="12"/>
        <v>0</v>
      </c>
      <c r="O107" s="183">
        <f t="shared" si="12"/>
        <v>0</v>
      </c>
    </row>
    <row r="108" spans="1:15" ht="23.25" hidden="1" customHeight="1">
      <c r="A108" s="268" t="s">
        <v>110</v>
      </c>
      <c r="B108" s="268"/>
      <c r="C108" s="268"/>
      <c r="D108" s="268"/>
      <c r="E108" s="268"/>
      <c r="F108" s="151">
        <v>791</v>
      </c>
      <c r="G108" s="270" t="s">
        <v>220</v>
      </c>
      <c r="H108" s="271"/>
      <c r="I108" s="270" t="s">
        <v>325</v>
      </c>
      <c r="J108" s="271"/>
      <c r="K108" s="270" t="s">
        <v>111</v>
      </c>
      <c r="L108" s="271"/>
      <c r="M108" s="168"/>
      <c r="N108" s="168"/>
      <c r="O108" s="183"/>
    </row>
    <row r="109" spans="1:15" ht="15" customHeight="1">
      <c r="A109" s="268" t="s">
        <v>167</v>
      </c>
      <c r="B109" s="268"/>
      <c r="C109" s="268"/>
      <c r="D109" s="268"/>
      <c r="E109" s="268"/>
      <c r="F109" s="151">
        <v>791</v>
      </c>
      <c r="G109" s="269" t="s">
        <v>220</v>
      </c>
      <c r="H109" s="269"/>
      <c r="I109" s="269" t="s">
        <v>168</v>
      </c>
      <c r="J109" s="269"/>
      <c r="K109" s="269"/>
      <c r="L109" s="269"/>
      <c r="M109" s="169">
        <f>M110+M114+M112</f>
        <v>11009717.77</v>
      </c>
      <c r="N109" s="169">
        <f>N110+N114+N112</f>
        <v>0</v>
      </c>
      <c r="O109" s="169">
        <f>O110+O114+O112</f>
        <v>0</v>
      </c>
    </row>
    <row r="110" spans="1:15" ht="19.5" customHeight="1">
      <c r="A110" s="268" t="s">
        <v>169</v>
      </c>
      <c r="B110" s="268"/>
      <c r="C110" s="268"/>
      <c r="D110" s="268"/>
      <c r="E110" s="268"/>
      <c r="F110" s="151">
        <v>791</v>
      </c>
      <c r="G110" s="269" t="s">
        <v>220</v>
      </c>
      <c r="H110" s="269"/>
      <c r="I110" s="269" t="s">
        <v>170</v>
      </c>
      <c r="J110" s="269"/>
      <c r="K110" s="269"/>
      <c r="L110" s="269"/>
      <c r="M110" s="169">
        <f>M111</f>
        <v>180000</v>
      </c>
      <c r="N110" s="169">
        <f>N111</f>
        <v>0</v>
      </c>
      <c r="O110" s="169">
        <f>O111</f>
        <v>0</v>
      </c>
    </row>
    <row r="111" spans="1:15" ht="23.25" customHeight="1">
      <c r="A111" s="268" t="s">
        <v>110</v>
      </c>
      <c r="B111" s="268"/>
      <c r="C111" s="268"/>
      <c r="D111" s="268"/>
      <c r="E111" s="268"/>
      <c r="F111" s="151">
        <v>791</v>
      </c>
      <c r="G111" s="269" t="s">
        <v>220</v>
      </c>
      <c r="H111" s="269"/>
      <c r="I111" s="269" t="s">
        <v>170</v>
      </c>
      <c r="J111" s="269"/>
      <c r="K111" s="269" t="s">
        <v>111</v>
      </c>
      <c r="L111" s="269"/>
      <c r="M111" s="169">
        <f ca="1">'приложение 2'!L111</f>
        <v>180000</v>
      </c>
      <c r="N111" s="169"/>
      <c r="O111" s="169"/>
    </row>
    <row r="112" spans="1:15" ht="23.25" customHeight="1">
      <c r="A112" s="302" t="s">
        <v>354</v>
      </c>
      <c r="B112" s="303"/>
      <c r="C112" s="303"/>
      <c r="D112" s="303"/>
      <c r="E112" s="304"/>
      <c r="F112" s="180" t="s">
        <v>360</v>
      </c>
      <c r="G112" s="270" t="s">
        <v>220</v>
      </c>
      <c r="H112" s="296"/>
      <c r="I112" s="270" t="s">
        <v>357</v>
      </c>
      <c r="J112" s="296"/>
      <c r="K112" s="270"/>
      <c r="L112" s="296"/>
      <c r="M112" s="169">
        <f ca="1">M113</f>
        <v>1399001.18</v>
      </c>
      <c r="N112" s="169">
        <f>N113</f>
        <v>0</v>
      </c>
      <c r="O112" s="169">
        <f>O113</f>
        <v>0</v>
      </c>
    </row>
    <row r="113" spans="1:15" ht="23.25" customHeight="1">
      <c r="A113" s="302" t="s">
        <v>110</v>
      </c>
      <c r="B113" s="303"/>
      <c r="C113" s="303"/>
      <c r="D113" s="303"/>
      <c r="E113" s="304"/>
      <c r="F113" s="180" t="s">
        <v>360</v>
      </c>
      <c r="G113" s="270" t="s">
        <v>220</v>
      </c>
      <c r="H113" s="296"/>
      <c r="I113" s="270" t="s">
        <v>355</v>
      </c>
      <c r="J113" s="296"/>
      <c r="K113" s="270" t="s">
        <v>111</v>
      </c>
      <c r="L113" s="296"/>
      <c r="M113" s="169">
        <f ca="1">'приложение 2'!L113</f>
        <v>1399001.18</v>
      </c>
      <c r="N113" s="169"/>
      <c r="O113" s="169"/>
    </row>
    <row r="114" spans="1:15" ht="21.75" customHeight="1">
      <c r="A114" s="268" t="s">
        <v>171</v>
      </c>
      <c r="B114" s="268"/>
      <c r="C114" s="268"/>
      <c r="D114" s="268"/>
      <c r="E114" s="268"/>
      <c r="F114" s="151">
        <v>791</v>
      </c>
      <c r="G114" s="269" t="s">
        <v>220</v>
      </c>
      <c r="H114" s="269"/>
      <c r="I114" s="269" t="s">
        <v>172</v>
      </c>
      <c r="J114" s="269"/>
      <c r="K114" s="269"/>
      <c r="L114" s="269"/>
      <c r="M114" s="169">
        <f t="shared" ref="M114:O115" si="13">M115</f>
        <v>9430716.5899999999</v>
      </c>
      <c r="N114" s="169">
        <f t="shared" si="13"/>
        <v>0</v>
      </c>
      <c r="O114" s="169">
        <f t="shared" si="13"/>
        <v>0</v>
      </c>
    </row>
    <row r="115" spans="1:15" ht="15" customHeight="1">
      <c r="A115" s="268" t="s">
        <v>173</v>
      </c>
      <c r="B115" s="268"/>
      <c r="C115" s="268"/>
      <c r="D115" s="268"/>
      <c r="E115" s="268"/>
      <c r="F115" s="151">
        <v>791</v>
      </c>
      <c r="G115" s="269" t="s">
        <v>220</v>
      </c>
      <c r="H115" s="269"/>
      <c r="I115" s="269" t="s">
        <v>174</v>
      </c>
      <c r="J115" s="269"/>
      <c r="K115" s="269"/>
      <c r="L115" s="269"/>
      <c r="M115" s="169">
        <f t="shared" si="13"/>
        <v>9430716.5899999999</v>
      </c>
      <c r="N115" s="169">
        <f t="shared" si="13"/>
        <v>0</v>
      </c>
      <c r="O115" s="169">
        <f t="shared" si="13"/>
        <v>0</v>
      </c>
    </row>
    <row r="116" spans="1:15" ht="23.25" customHeight="1">
      <c r="A116" s="268" t="s">
        <v>110</v>
      </c>
      <c r="B116" s="268"/>
      <c r="C116" s="268"/>
      <c r="D116" s="268"/>
      <c r="E116" s="268"/>
      <c r="F116" s="151">
        <v>791</v>
      </c>
      <c r="G116" s="269" t="s">
        <v>220</v>
      </c>
      <c r="H116" s="269"/>
      <c r="I116" s="269" t="s">
        <v>174</v>
      </c>
      <c r="J116" s="269"/>
      <c r="K116" s="269" t="s">
        <v>111</v>
      </c>
      <c r="L116" s="269"/>
      <c r="M116" s="169">
        <f ca="1">'приложение 2'!L116</f>
        <v>9430716.5899999999</v>
      </c>
      <c r="N116" s="169"/>
      <c r="O116" s="169"/>
    </row>
    <row r="117" spans="1:15" ht="15" customHeight="1">
      <c r="A117" s="286" t="s">
        <v>221</v>
      </c>
      <c r="B117" s="286"/>
      <c r="C117" s="286"/>
      <c r="D117" s="286"/>
      <c r="E117" s="286"/>
      <c r="F117" s="150">
        <v>791</v>
      </c>
      <c r="G117" s="287" t="s">
        <v>222</v>
      </c>
      <c r="H117" s="287"/>
      <c r="I117" s="287"/>
      <c r="J117" s="287"/>
      <c r="K117" s="287"/>
      <c r="L117" s="287"/>
      <c r="M117" s="171">
        <f t="shared" ref="M117:O122" si="14">M118</f>
        <v>100000</v>
      </c>
      <c r="N117" s="171">
        <f t="shared" si="14"/>
        <v>0</v>
      </c>
      <c r="O117" s="171">
        <f t="shared" si="14"/>
        <v>0</v>
      </c>
    </row>
    <row r="118" spans="1:15" ht="15" customHeight="1">
      <c r="A118" s="268" t="s">
        <v>223</v>
      </c>
      <c r="B118" s="268"/>
      <c r="C118" s="268"/>
      <c r="D118" s="268"/>
      <c r="E118" s="268"/>
      <c r="F118" s="151">
        <v>791</v>
      </c>
      <c r="G118" s="269" t="s">
        <v>224</v>
      </c>
      <c r="H118" s="269"/>
      <c r="I118" s="269"/>
      <c r="J118" s="269"/>
      <c r="K118" s="269"/>
      <c r="L118" s="269"/>
      <c r="M118" s="169">
        <f t="shared" si="14"/>
        <v>100000</v>
      </c>
      <c r="N118" s="169">
        <f t="shared" si="14"/>
        <v>0</v>
      </c>
      <c r="O118" s="169">
        <f t="shared" si="14"/>
        <v>0</v>
      </c>
    </row>
    <row r="119" spans="1:15" ht="15" customHeight="1">
      <c r="A119" s="268" t="s">
        <v>126</v>
      </c>
      <c r="B119" s="268"/>
      <c r="C119" s="268"/>
      <c r="D119" s="268"/>
      <c r="E119" s="268"/>
      <c r="F119" s="151">
        <v>791</v>
      </c>
      <c r="G119" s="269" t="s">
        <v>224</v>
      </c>
      <c r="H119" s="269"/>
      <c r="I119" s="269" t="s">
        <v>127</v>
      </c>
      <c r="J119" s="269"/>
      <c r="K119" s="269"/>
      <c r="L119" s="269"/>
      <c r="M119" s="169">
        <f t="shared" si="14"/>
        <v>100000</v>
      </c>
      <c r="N119" s="169">
        <f t="shared" si="14"/>
        <v>0</v>
      </c>
      <c r="O119" s="169">
        <f t="shared" si="14"/>
        <v>0</v>
      </c>
    </row>
    <row r="120" spans="1:15" ht="24" customHeight="1">
      <c r="A120" s="268" t="s">
        <v>148</v>
      </c>
      <c r="B120" s="268"/>
      <c r="C120" s="268"/>
      <c r="D120" s="268"/>
      <c r="E120" s="268"/>
      <c r="F120" s="151">
        <v>791</v>
      </c>
      <c r="G120" s="269" t="s">
        <v>224</v>
      </c>
      <c r="H120" s="269"/>
      <c r="I120" s="269" t="s">
        <v>149</v>
      </c>
      <c r="J120" s="269"/>
      <c r="K120" s="269"/>
      <c r="L120" s="269"/>
      <c r="M120" s="169">
        <f t="shared" si="14"/>
        <v>100000</v>
      </c>
      <c r="N120" s="169">
        <f t="shared" si="14"/>
        <v>0</v>
      </c>
      <c r="O120" s="169">
        <f t="shared" si="14"/>
        <v>0</v>
      </c>
    </row>
    <row r="121" spans="1:15" ht="15" customHeight="1">
      <c r="A121" s="268" t="s">
        <v>150</v>
      </c>
      <c r="B121" s="268"/>
      <c r="C121" s="268"/>
      <c r="D121" s="268"/>
      <c r="E121" s="268"/>
      <c r="F121" s="151">
        <v>791</v>
      </c>
      <c r="G121" s="269" t="s">
        <v>224</v>
      </c>
      <c r="H121" s="269"/>
      <c r="I121" s="269" t="s">
        <v>151</v>
      </c>
      <c r="J121" s="269"/>
      <c r="K121" s="269"/>
      <c r="L121" s="269"/>
      <c r="M121" s="169">
        <f t="shared" si="14"/>
        <v>100000</v>
      </c>
      <c r="N121" s="169">
        <f t="shared" si="14"/>
        <v>0</v>
      </c>
      <c r="O121" s="169">
        <f t="shared" si="14"/>
        <v>0</v>
      </c>
    </row>
    <row r="122" spans="1:15" ht="15" customHeight="1">
      <c r="A122" s="268" t="s">
        <v>152</v>
      </c>
      <c r="B122" s="268"/>
      <c r="C122" s="268"/>
      <c r="D122" s="268"/>
      <c r="E122" s="268"/>
      <c r="F122" s="151">
        <v>791</v>
      </c>
      <c r="G122" s="269" t="s">
        <v>224</v>
      </c>
      <c r="H122" s="269"/>
      <c r="I122" s="269" t="s">
        <v>153</v>
      </c>
      <c r="J122" s="269"/>
      <c r="K122" s="269"/>
      <c r="L122" s="269"/>
      <c r="M122" s="169">
        <f t="shared" si="14"/>
        <v>100000</v>
      </c>
      <c r="N122" s="169">
        <f t="shared" si="14"/>
        <v>0</v>
      </c>
      <c r="O122" s="169">
        <f t="shared" si="14"/>
        <v>0</v>
      </c>
    </row>
    <row r="123" spans="1:15" ht="23.25" customHeight="1">
      <c r="A123" s="268" t="s">
        <v>110</v>
      </c>
      <c r="B123" s="268"/>
      <c r="C123" s="268"/>
      <c r="D123" s="268"/>
      <c r="E123" s="268"/>
      <c r="F123" s="151">
        <v>791</v>
      </c>
      <c r="G123" s="269" t="s">
        <v>224</v>
      </c>
      <c r="H123" s="269"/>
      <c r="I123" s="269" t="s">
        <v>153</v>
      </c>
      <c r="J123" s="269"/>
      <c r="K123" s="269" t="s">
        <v>111</v>
      </c>
      <c r="L123" s="269"/>
      <c r="M123" s="169">
        <f ca="1">'приложение 2'!L123</f>
        <v>100000</v>
      </c>
      <c r="N123" s="169"/>
      <c r="O123" s="169"/>
    </row>
    <row r="124" spans="1:15" ht="15" hidden="1" customHeight="1">
      <c r="A124" s="286" t="s">
        <v>225</v>
      </c>
      <c r="B124" s="286"/>
      <c r="C124" s="286"/>
      <c r="D124" s="286"/>
      <c r="E124" s="286"/>
      <c r="F124" s="150">
        <v>791</v>
      </c>
      <c r="G124" s="287" t="s">
        <v>226</v>
      </c>
      <c r="H124" s="287"/>
      <c r="I124" s="287"/>
      <c r="J124" s="287"/>
      <c r="K124" s="287"/>
      <c r="L124" s="287"/>
      <c r="M124" s="171">
        <f>M125</f>
        <v>0</v>
      </c>
    </row>
    <row r="125" spans="1:15" ht="21" hidden="1" customHeight="1">
      <c r="A125" s="268" t="s">
        <v>227</v>
      </c>
      <c r="B125" s="268"/>
      <c r="C125" s="268"/>
      <c r="D125" s="268"/>
      <c r="E125" s="268"/>
      <c r="F125" s="151">
        <v>791</v>
      </c>
      <c r="G125" s="269" t="s">
        <v>228</v>
      </c>
      <c r="H125" s="269"/>
      <c r="I125" s="269"/>
      <c r="J125" s="269"/>
      <c r="K125" s="269"/>
      <c r="L125" s="269"/>
      <c r="M125" s="169">
        <f>M126</f>
        <v>0</v>
      </c>
    </row>
    <row r="126" spans="1:15" ht="15" hidden="1" customHeight="1">
      <c r="A126" s="268" t="s">
        <v>175</v>
      </c>
      <c r="B126" s="268"/>
      <c r="C126" s="268"/>
      <c r="D126" s="268"/>
      <c r="E126" s="268"/>
      <c r="F126" s="151">
        <v>791</v>
      </c>
      <c r="G126" s="269" t="s">
        <v>228</v>
      </c>
      <c r="H126" s="269"/>
      <c r="I126" s="269" t="s">
        <v>176</v>
      </c>
      <c r="J126" s="269"/>
      <c r="K126" s="269"/>
      <c r="L126" s="269"/>
      <c r="M126" s="169">
        <f>M127</f>
        <v>0</v>
      </c>
    </row>
    <row r="127" spans="1:15" ht="15" hidden="1" customHeight="1">
      <c r="A127" s="268" t="s">
        <v>184</v>
      </c>
      <c r="B127" s="268"/>
      <c r="C127" s="268"/>
      <c r="D127" s="268"/>
      <c r="E127" s="268"/>
      <c r="F127" s="151">
        <v>791</v>
      </c>
      <c r="G127" s="269" t="s">
        <v>228</v>
      </c>
      <c r="H127" s="269"/>
      <c r="I127" s="269" t="s">
        <v>185</v>
      </c>
      <c r="J127" s="269"/>
      <c r="K127" s="269"/>
      <c r="L127" s="269"/>
      <c r="M127" s="169">
        <f>M128</f>
        <v>0</v>
      </c>
    </row>
    <row r="128" spans="1:15" ht="23.25" hidden="1" customHeight="1">
      <c r="A128" s="268" t="s">
        <v>110</v>
      </c>
      <c r="B128" s="268"/>
      <c r="C128" s="268"/>
      <c r="D128" s="268"/>
      <c r="E128" s="268"/>
      <c r="F128" s="151">
        <v>791</v>
      </c>
      <c r="G128" s="269" t="s">
        <v>228</v>
      </c>
      <c r="H128" s="269"/>
      <c r="I128" s="269" t="s">
        <v>185</v>
      </c>
      <c r="J128" s="269"/>
      <c r="K128" s="269" t="s">
        <v>111</v>
      </c>
      <c r="L128" s="269"/>
      <c r="M128" s="169"/>
    </row>
    <row r="129" spans="1:15" ht="0.75" customHeight="1">
      <c r="A129" s="286" t="s">
        <v>229</v>
      </c>
      <c r="B129" s="286"/>
      <c r="C129" s="286"/>
      <c r="D129" s="286"/>
      <c r="E129" s="286"/>
      <c r="F129" s="150">
        <v>791</v>
      </c>
      <c r="G129" s="287" t="s">
        <v>230</v>
      </c>
      <c r="H129" s="287"/>
      <c r="I129" s="287"/>
      <c r="J129" s="287"/>
      <c r="K129" s="287"/>
      <c r="L129" s="287"/>
      <c r="M129" s="171">
        <f>M130</f>
        <v>0</v>
      </c>
      <c r="N129" s="171">
        <f t="shared" ref="N129:O132" si="15">N130</f>
        <v>0</v>
      </c>
      <c r="O129" s="171">
        <f t="shared" si="15"/>
        <v>0</v>
      </c>
    </row>
    <row r="130" spans="1:15" ht="15" hidden="1" customHeight="1">
      <c r="A130" s="268" t="s">
        <v>231</v>
      </c>
      <c r="B130" s="268"/>
      <c r="C130" s="268"/>
      <c r="D130" s="268"/>
      <c r="E130" s="268"/>
      <c r="F130" s="151">
        <v>791</v>
      </c>
      <c r="G130" s="269" t="s">
        <v>232</v>
      </c>
      <c r="H130" s="269"/>
      <c r="I130" s="269"/>
      <c r="J130" s="269"/>
      <c r="K130" s="269"/>
      <c r="L130" s="269"/>
      <c r="M130" s="169">
        <f>M131</f>
        <v>0</v>
      </c>
      <c r="N130" s="169">
        <f t="shared" si="15"/>
        <v>0</v>
      </c>
      <c r="O130" s="169">
        <f t="shared" si="15"/>
        <v>0</v>
      </c>
    </row>
    <row r="131" spans="1:15" ht="15" hidden="1" customHeight="1">
      <c r="A131" s="268" t="s">
        <v>175</v>
      </c>
      <c r="B131" s="268"/>
      <c r="C131" s="268"/>
      <c r="D131" s="268"/>
      <c r="E131" s="268"/>
      <c r="F131" s="151">
        <v>791</v>
      </c>
      <c r="G131" s="269" t="s">
        <v>232</v>
      </c>
      <c r="H131" s="269"/>
      <c r="I131" s="269" t="s">
        <v>176</v>
      </c>
      <c r="J131" s="269"/>
      <c r="K131" s="269"/>
      <c r="L131" s="269"/>
      <c r="M131" s="169">
        <f>M132</f>
        <v>0</v>
      </c>
      <c r="N131" s="169">
        <f t="shared" si="15"/>
        <v>0</v>
      </c>
      <c r="O131" s="169">
        <f t="shared" si="15"/>
        <v>0</v>
      </c>
    </row>
    <row r="132" spans="1:15" ht="15" hidden="1" customHeight="1">
      <c r="A132" s="268" t="s">
        <v>186</v>
      </c>
      <c r="B132" s="268"/>
      <c r="C132" s="268"/>
      <c r="D132" s="268"/>
      <c r="E132" s="268"/>
      <c r="F132" s="151">
        <v>791</v>
      </c>
      <c r="G132" s="269" t="s">
        <v>232</v>
      </c>
      <c r="H132" s="269"/>
      <c r="I132" s="269" t="s">
        <v>187</v>
      </c>
      <c r="J132" s="269"/>
      <c r="K132" s="269"/>
      <c r="L132" s="269"/>
      <c r="M132" s="169">
        <f>M133</f>
        <v>0</v>
      </c>
      <c r="N132" s="169">
        <f t="shared" si="15"/>
        <v>0</v>
      </c>
      <c r="O132" s="169">
        <f t="shared" si="15"/>
        <v>0</v>
      </c>
    </row>
    <row r="133" spans="1:15" ht="23.25" hidden="1" customHeight="1">
      <c r="A133" s="268" t="s">
        <v>110</v>
      </c>
      <c r="B133" s="268"/>
      <c r="C133" s="268"/>
      <c r="D133" s="268"/>
      <c r="E133" s="268"/>
      <c r="F133" s="151">
        <v>791</v>
      </c>
      <c r="G133" s="269" t="s">
        <v>232</v>
      </c>
      <c r="H133" s="269"/>
      <c r="I133" s="269" t="s">
        <v>187</v>
      </c>
      <c r="J133" s="269"/>
      <c r="K133" s="269" t="s">
        <v>111</v>
      </c>
      <c r="L133" s="269"/>
      <c r="M133" s="169"/>
      <c r="N133" s="169"/>
      <c r="O133" s="169"/>
    </row>
    <row r="134" spans="1:15" ht="13.8" thickBot="1">
      <c r="A134" s="292" t="s">
        <v>277</v>
      </c>
      <c r="B134" s="292"/>
      <c r="C134" s="292"/>
      <c r="D134" s="292"/>
      <c r="E134" s="292"/>
      <c r="F134" s="152"/>
      <c r="G134" s="293" t="s">
        <v>233</v>
      </c>
      <c r="H134" s="293"/>
      <c r="I134" s="293" t="s">
        <v>233</v>
      </c>
      <c r="J134" s="293"/>
      <c r="K134" s="293" t="s">
        <v>233</v>
      </c>
      <c r="L134" s="293"/>
      <c r="M134" s="172"/>
      <c r="N134" s="172"/>
      <c r="O134" s="172"/>
    </row>
    <row r="135" spans="1:15">
      <c r="A135" s="139"/>
      <c r="B135" s="139"/>
      <c r="C135" s="139"/>
      <c r="D135" s="139"/>
      <c r="E135" s="212"/>
      <c r="F135" s="212"/>
      <c r="G135" s="212"/>
    </row>
    <row r="136" spans="1:15" ht="26.25" customHeight="1">
      <c r="A136" s="142" t="s">
        <v>277</v>
      </c>
      <c r="B136" s="139" t="s">
        <v>277</v>
      </c>
      <c r="C136" s="137"/>
      <c r="D136" s="206" t="s">
        <v>277</v>
      </c>
      <c r="E136" s="206"/>
      <c r="F136" s="206"/>
      <c r="G136" s="206"/>
    </row>
    <row r="137" spans="1:15" ht="15" customHeight="1">
      <c r="A137" s="137"/>
      <c r="B137" s="143" t="s">
        <v>277</v>
      </c>
      <c r="C137" s="137"/>
      <c r="D137" s="214" t="s">
        <v>277</v>
      </c>
      <c r="E137" s="214"/>
      <c r="F137" s="214"/>
      <c r="G137" s="214"/>
    </row>
  </sheetData>
  <mergeCells count="531">
    <mergeCell ref="A12:E12"/>
    <mergeCell ref="A13:E13"/>
    <mergeCell ref="A10:E10"/>
    <mergeCell ref="A65:E65"/>
    <mergeCell ref="A66:E66"/>
    <mergeCell ref="A63:E63"/>
    <mergeCell ref="A64:E64"/>
    <mergeCell ref="A9:E9"/>
    <mergeCell ref="A52:E52"/>
    <mergeCell ref="A49:E49"/>
    <mergeCell ref="A50:E50"/>
    <mergeCell ref="A47:E47"/>
    <mergeCell ref="A48:E48"/>
    <mergeCell ref="A37:E37"/>
    <mergeCell ref="A38:E38"/>
    <mergeCell ref="A35:E35"/>
    <mergeCell ref="A36:E36"/>
    <mergeCell ref="A61:E61"/>
    <mergeCell ref="A62:E62"/>
    <mergeCell ref="A59:E59"/>
    <mergeCell ref="A54:E54"/>
    <mergeCell ref="A51:E51"/>
    <mergeCell ref="A68:E68"/>
    <mergeCell ref="A14:E14"/>
    <mergeCell ref="A15:E15"/>
    <mergeCell ref="A31:E31"/>
    <mergeCell ref="A32:E32"/>
    <mergeCell ref="A29:E29"/>
    <mergeCell ref="A30:E30"/>
    <mergeCell ref="A40:E40"/>
    <mergeCell ref="A55:E55"/>
    <mergeCell ref="A56:E56"/>
    <mergeCell ref="A46:E46"/>
    <mergeCell ref="A41:E41"/>
    <mergeCell ref="A44:E44"/>
    <mergeCell ref="A39:E39"/>
    <mergeCell ref="A8:E8"/>
    <mergeCell ref="A67:E67"/>
    <mergeCell ref="A11:E11"/>
    <mergeCell ref="A53:E53"/>
    <mergeCell ref="A27:E27"/>
    <mergeCell ref="A28:E28"/>
    <mergeCell ref="A18:E18"/>
    <mergeCell ref="A19:E19"/>
    <mergeCell ref="A16:E16"/>
    <mergeCell ref="A17:E17"/>
    <mergeCell ref="A22:E22"/>
    <mergeCell ref="A23:E23"/>
    <mergeCell ref="A20:E20"/>
    <mergeCell ref="A21:E21"/>
    <mergeCell ref="A77:E77"/>
    <mergeCell ref="A24:E24"/>
    <mergeCell ref="A25:E25"/>
    <mergeCell ref="A26:E26"/>
    <mergeCell ref="A60:E60"/>
    <mergeCell ref="A57:E57"/>
    <mergeCell ref="A58:E58"/>
    <mergeCell ref="A33:E33"/>
    <mergeCell ref="A34:E34"/>
    <mergeCell ref="A45:E45"/>
    <mergeCell ref="A69:E69"/>
    <mergeCell ref="A88:E88"/>
    <mergeCell ref="A82:E82"/>
    <mergeCell ref="A83:E83"/>
    <mergeCell ref="A80:E80"/>
    <mergeCell ref="A81:E81"/>
    <mergeCell ref="A74:E74"/>
    <mergeCell ref="A75:E75"/>
    <mergeCell ref="A72:E72"/>
    <mergeCell ref="A73:E73"/>
    <mergeCell ref="A89:E89"/>
    <mergeCell ref="A86:E86"/>
    <mergeCell ref="A87:E87"/>
    <mergeCell ref="A84:E84"/>
    <mergeCell ref="A85:E85"/>
    <mergeCell ref="A70:E70"/>
    <mergeCell ref="A71:E71"/>
    <mergeCell ref="A78:E78"/>
    <mergeCell ref="A79:E79"/>
    <mergeCell ref="A76:E76"/>
    <mergeCell ref="A94:E94"/>
    <mergeCell ref="A95:E95"/>
    <mergeCell ref="A92:E92"/>
    <mergeCell ref="A93:E93"/>
    <mergeCell ref="A98:E98"/>
    <mergeCell ref="A99:E99"/>
    <mergeCell ref="A96:E96"/>
    <mergeCell ref="A97:E97"/>
    <mergeCell ref="A90:E90"/>
    <mergeCell ref="A91:E91"/>
    <mergeCell ref="A111:E111"/>
    <mergeCell ref="A114:E114"/>
    <mergeCell ref="A109:E109"/>
    <mergeCell ref="A110:E110"/>
    <mergeCell ref="A104:E104"/>
    <mergeCell ref="A105:E105"/>
    <mergeCell ref="A102:E102"/>
    <mergeCell ref="A103:E103"/>
    <mergeCell ref="A100:E100"/>
    <mergeCell ref="A101:E101"/>
    <mergeCell ref="A107:E107"/>
    <mergeCell ref="A115:E115"/>
    <mergeCell ref="A106:E106"/>
    <mergeCell ref="A113:E113"/>
    <mergeCell ref="A112:E112"/>
    <mergeCell ref="G116:H116"/>
    <mergeCell ref="I116:J116"/>
    <mergeCell ref="K116:L116"/>
    <mergeCell ref="A116:E116"/>
    <mergeCell ref="G117:H117"/>
    <mergeCell ref="I117:J117"/>
    <mergeCell ref="K117:L117"/>
    <mergeCell ref="A117:E117"/>
    <mergeCell ref="K6:L6"/>
    <mergeCell ref="G7:H7"/>
    <mergeCell ref="I7:J7"/>
    <mergeCell ref="K7:L7"/>
    <mergeCell ref="G118:H118"/>
    <mergeCell ref="I118:J118"/>
    <mergeCell ref="K118:L118"/>
    <mergeCell ref="G115:H115"/>
    <mergeCell ref="I115:J115"/>
    <mergeCell ref="K115:L115"/>
    <mergeCell ref="A1:M1"/>
    <mergeCell ref="A3:M3"/>
    <mergeCell ref="G4:L4"/>
    <mergeCell ref="M4:M5"/>
    <mergeCell ref="G5:H5"/>
    <mergeCell ref="I5:J5"/>
    <mergeCell ref="K5:L5"/>
    <mergeCell ref="A4:E5"/>
    <mergeCell ref="F4:F5"/>
    <mergeCell ref="A2:O2"/>
    <mergeCell ref="A6:E6"/>
    <mergeCell ref="A7:E7"/>
    <mergeCell ref="G10:H10"/>
    <mergeCell ref="I10:J10"/>
    <mergeCell ref="G8:H8"/>
    <mergeCell ref="I8:J8"/>
    <mergeCell ref="G6:H6"/>
    <mergeCell ref="I6:J6"/>
    <mergeCell ref="K8:L8"/>
    <mergeCell ref="G9:H9"/>
    <mergeCell ref="I9:J9"/>
    <mergeCell ref="K9:L9"/>
    <mergeCell ref="K10:L10"/>
    <mergeCell ref="G11:H11"/>
    <mergeCell ref="I11:J11"/>
    <mergeCell ref="K11:L11"/>
    <mergeCell ref="G14:H14"/>
    <mergeCell ref="I14:J14"/>
    <mergeCell ref="K14:L14"/>
    <mergeCell ref="G15:H15"/>
    <mergeCell ref="I15:J15"/>
    <mergeCell ref="K15:L15"/>
    <mergeCell ref="G12:H12"/>
    <mergeCell ref="I12:J12"/>
    <mergeCell ref="K12:L12"/>
    <mergeCell ref="G13:H13"/>
    <mergeCell ref="I13:J13"/>
    <mergeCell ref="K13:L13"/>
    <mergeCell ref="G18:H18"/>
    <mergeCell ref="I18:J18"/>
    <mergeCell ref="K18:L18"/>
    <mergeCell ref="G19:H19"/>
    <mergeCell ref="I19:J19"/>
    <mergeCell ref="K19:L19"/>
    <mergeCell ref="G16:H16"/>
    <mergeCell ref="I16:J16"/>
    <mergeCell ref="K16:L16"/>
    <mergeCell ref="G17:H17"/>
    <mergeCell ref="I17:J17"/>
    <mergeCell ref="K17:L17"/>
    <mergeCell ref="G20:H20"/>
    <mergeCell ref="I20:J20"/>
    <mergeCell ref="K20:L20"/>
    <mergeCell ref="G21:H21"/>
    <mergeCell ref="I21:J21"/>
    <mergeCell ref="K21:L21"/>
    <mergeCell ref="I22:J22"/>
    <mergeCell ref="K22:L22"/>
    <mergeCell ref="G23:H23"/>
    <mergeCell ref="I23:J23"/>
    <mergeCell ref="K23:L23"/>
    <mergeCell ref="G25:H25"/>
    <mergeCell ref="I25:J25"/>
    <mergeCell ref="K25:L25"/>
    <mergeCell ref="G22:H22"/>
    <mergeCell ref="G24:H24"/>
    <mergeCell ref="I24:J24"/>
    <mergeCell ref="K24:L24"/>
    <mergeCell ref="G29:H29"/>
    <mergeCell ref="I29:J29"/>
    <mergeCell ref="K29:L29"/>
    <mergeCell ref="G30:H30"/>
    <mergeCell ref="I30:J30"/>
    <mergeCell ref="K30:L30"/>
    <mergeCell ref="G27:H27"/>
    <mergeCell ref="I27:J27"/>
    <mergeCell ref="K27:L27"/>
    <mergeCell ref="G28:H28"/>
    <mergeCell ref="I28:J28"/>
    <mergeCell ref="K28:L28"/>
    <mergeCell ref="G33:H33"/>
    <mergeCell ref="I33:J33"/>
    <mergeCell ref="K33:L33"/>
    <mergeCell ref="G34:H34"/>
    <mergeCell ref="I34:J34"/>
    <mergeCell ref="K34:L34"/>
    <mergeCell ref="G31:H31"/>
    <mergeCell ref="I31:J31"/>
    <mergeCell ref="K31:L31"/>
    <mergeCell ref="G32:H32"/>
    <mergeCell ref="I32:J32"/>
    <mergeCell ref="K32:L32"/>
    <mergeCell ref="G37:H37"/>
    <mergeCell ref="I37:J37"/>
    <mergeCell ref="K37:L37"/>
    <mergeCell ref="G38:H38"/>
    <mergeCell ref="I38:J38"/>
    <mergeCell ref="K38:L38"/>
    <mergeCell ref="G35:H35"/>
    <mergeCell ref="I35:J35"/>
    <mergeCell ref="K35:L35"/>
    <mergeCell ref="G36:H36"/>
    <mergeCell ref="I36:J36"/>
    <mergeCell ref="K36:L36"/>
    <mergeCell ref="G41:H41"/>
    <mergeCell ref="I41:J41"/>
    <mergeCell ref="K41:L41"/>
    <mergeCell ref="G44:H44"/>
    <mergeCell ref="I44:J44"/>
    <mergeCell ref="K44:L44"/>
    <mergeCell ref="G39:H39"/>
    <mergeCell ref="I39:J39"/>
    <mergeCell ref="K39:L39"/>
    <mergeCell ref="G40:H40"/>
    <mergeCell ref="I40:J40"/>
    <mergeCell ref="K40:L40"/>
    <mergeCell ref="G47:H47"/>
    <mergeCell ref="I47:J47"/>
    <mergeCell ref="K47:L47"/>
    <mergeCell ref="G48:H48"/>
    <mergeCell ref="I48:J48"/>
    <mergeCell ref="K48:L48"/>
    <mergeCell ref="G45:H45"/>
    <mergeCell ref="I45:J45"/>
    <mergeCell ref="K45:L45"/>
    <mergeCell ref="G46:H46"/>
    <mergeCell ref="I46:J46"/>
    <mergeCell ref="K46:L46"/>
    <mergeCell ref="G51:H51"/>
    <mergeCell ref="I51:J51"/>
    <mergeCell ref="K51:L51"/>
    <mergeCell ref="G52:H52"/>
    <mergeCell ref="I52:J52"/>
    <mergeCell ref="K52:L52"/>
    <mergeCell ref="G49:H49"/>
    <mergeCell ref="I49:J49"/>
    <mergeCell ref="K49:L49"/>
    <mergeCell ref="G50:H50"/>
    <mergeCell ref="I50:J50"/>
    <mergeCell ref="K50:L50"/>
    <mergeCell ref="G55:H55"/>
    <mergeCell ref="I55:J55"/>
    <mergeCell ref="K55:L55"/>
    <mergeCell ref="G56:H56"/>
    <mergeCell ref="I56:J56"/>
    <mergeCell ref="K56:L56"/>
    <mergeCell ref="G53:H53"/>
    <mergeCell ref="I53:J53"/>
    <mergeCell ref="K53:L53"/>
    <mergeCell ref="G54:H54"/>
    <mergeCell ref="I54:J54"/>
    <mergeCell ref="K54:L54"/>
    <mergeCell ref="G59:H59"/>
    <mergeCell ref="I59:J59"/>
    <mergeCell ref="K59:L59"/>
    <mergeCell ref="G60:H60"/>
    <mergeCell ref="I60:J60"/>
    <mergeCell ref="K60:L60"/>
    <mergeCell ref="G57:H57"/>
    <mergeCell ref="I57:J57"/>
    <mergeCell ref="K57:L57"/>
    <mergeCell ref="G58:H58"/>
    <mergeCell ref="I58:J58"/>
    <mergeCell ref="K58:L58"/>
    <mergeCell ref="G63:H63"/>
    <mergeCell ref="I63:J63"/>
    <mergeCell ref="K63:L63"/>
    <mergeCell ref="G64:H64"/>
    <mergeCell ref="I64:J64"/>
    <mergeCell ref="K64:L64"/>
    <mergeCell ref="G61:H61"/>
    <mergeCell ref="I61:J61"/>
    <mergeCell ref="K61:L61"/>
    <mergeCell ref="G62:H62"/>
    <mergeCell ref="I62:J62"/>
    <mergeCell ref="K62:L62"/>
    <mergeCell ref="G65:H65"/>
    <mergeCell ref="I65:J65"/>
    <mergeCell ref="K65:L65"/>
    <mergeCell ref="G66:H66"/>
    <mergeCell ref="I66:J66"/>
    <mergeCell ref="K66:L66"/>
    <mergeCell ref="K67:L67"/>
    <mergeCell ref="K68:L68"/>
    <mergeCell ref="K69:L69"/>
    <mergeCell ref="G67:H67"/>
    <mergeCell ref="G68:H68"/>
    <mergeCell ref="G69:H69"/>
    <mergeCell ref="I67:J67"/>
    <mergeCell ref="I68:J68"/>
    <mergeCell ref="I69:J69"/>
    <mergeCell ref="G72:H72"/>
    <mergeCell ref="I72:J72"/>
    <mergeCell ref="K72:L72"/>
    <mergeCell ref="G73:H73"/>
    <mergeCell ref="I73:J73"/>
    <mergeCell ref="K73:L73"/>
    <mergeCell ref="G70:H70"/>
    <mergeCell ref="I70:J70"/>
    <mergeCell ref="K70:L70"/>
    <mergeCell ref="G71:H71"/>
    <mergeCell ref="I71:J71"/>
    <mergeCell ref="K71:L71"/>
    <mergeCell ref="G76:H76"/>
    <mergeCell ref="I76:J76"/>
    <mergeCell ref="K76:L76"/>
    <mergeCell ref="G77:H77"/>
    <mergeCell ref="I77:J77"/>
    <mergeCell ref="K77:L77"/>
    <mergeCell ref="G74:H74"/>
    <mergeCell ref="I74:J74"/>
    <mergeCell ref="K74:L74"/>
    <mergeCell ref="G75:H75"/>
    <mergeCell ref="I75:J75"/>
    <mergeCell ref="K75:L75"/>
    <mergeCell ref="G80:H80"/>
    <mergeCell ref="I80:J80"/>
    <mergeCell ref="K80:L80"/>
    <mergeCell ref="G81:H81"/>
    <mergeCell ref="I81:J81"/>
    <mergeCell ref="K81:L81"/>
    <mergeCell ref="G78:H78"/>
    <mergeCell ref="I78:J78"/>
    <mergeCell ref="K78:L78"/>
    <mergeCell ref="G79:H79"/>
    <mergeCell ref="I79:J79"/>
    <mergeCell ref="K79:L79"/>
    <mergeCell ref="G84:H84"/>
    <mergeCell ref="I84:J84"/>
    <mergeCell ref="K84:L84"/>
    <mergeCell ref="G85:H85"/>
    <mergeCell ref="I85:J85"/>
    <mergeCell ref="K85:L85"/>
    <mergeCell ref="G82:H82"/>
    <mergeCell ref="I82:J82"/>
    <mergeCell ref="K82:L82"/>
    <mergeCell ref="G83:H83"/>
    <mergeCell ref="I83:J83"/>
    <mergeCell ref="K83:L83"/>
    <mergeCell ref="K87:L87"/>
    <mergeCell ref="G88:H88"/>
    <mergeCell ref="I88:J88"/>
    <mergeCell ref="K88:L88"/>
    <mergeCell ref="G89:H89"/>
    <mergeCell ref="I89:J89"/>
    <mergeCell ref="K89:L89"/>
    <mergeCell ref="I92:J92"/>
    <mergeCell ref="K92:L92"/>
    <mergeCell ref="G93:H93"/>
    <mergeCell ref="I93:J93"/>
    <mergeCell ref="K93:L93"/>
    <mergeCell ref="G86:H86"/>
    <mergeCell ref="I86:J86"/>
    <mergeCell ref="K86:L86"/>
    <mergeCell ref="G87:H87"/>
    <mergeCell ref="I87:J87"/>
    <mergeCell ref="G97:H97"/>
    <mergeCell ref="I97:J97"/>
    <mergeCell ref="K97:L97"/>
    <mergeCell ref="G90:H90"/>
    <mergeCell ref="I90:J90"/>
    <mergeCell ref="K90:L90"/>
    <mergeCell ref="G91:H91"/>
    <mergeCell ref="I91:J91"/>
    <mergeCell ref="K91:L91"/>
    <mergeCell ref="G92:H92"/>
    <mergeCell ref="G100:H100"/>
    <mergeCell ref="G94:H94"/>
    <mergeCell ref="I94:J94"/>
    <mergeCell ref="K94:L94"/>
    <mergeCell ref="G95:H95"/>
    <mergeCell ref="I95:J95"/>
    <mergeCell ref="K95:L95"/>
    <mergeCell ref="G96:H96"/>
    <mergeCell ref="I96:J96"/>
    <mergeCell ref="K96:L96"/>
    <mergeCell ref="G98:H98"/>
    <mergeCell ref="I98:J98"/>
    <mergeCell ref="K98:L98"/>
    <mergeCell ref="G99:H99"/>
    <mergeCell ref="I99:J99"/>
    <mergeCell ref="K99:L99"/>
    <mergeCell ref="G114:H114"/>
    <mergeCell ref="I114:J114"/>
    <mergeCell ref="K114:L114"/>
    <mergeCell ref="G113:H113"/>
    <mergeCell ref="I113:J113"/>
    <mergeCell ref="K113:L113"/>
    <mergeCell ref="K119:L119"/>
    <mergeCell ref="G109:H109"/>
    <mergeCell ref="I109:J109"/>
    <mergeCell ref="K109:L109"/>
    <mergeCell ref="G110:H110"/>
    <mergeCell ref="I110:J110"/>
    <mergeCell ref="K110:L110"/>
    <mergeCell ref="G111:H111"/>
    <mergeCell ref="I111:J111"/>
    <mergeCell ref="K111:L111"/>
    <mergeCell ref="A118:E118"/>
    <mergeCell ref="A122:E122"/>
    <mergeCell ref="G122:H122"/>
    <mergeCell ref="I122:J122"/>
    <mergeCell ref="A119:E119"/>
    <mergeCell ref="G119:H119"/>
    <mergeCell ref="I119:J119"/>
    <mergeCell ref="K122:L122"/>
    <mergeCell ref="A120:E120"/>
    <mergeCell ref="G120:H120"/>
    <mergeCell ref="I120:J120"/>
    <mergeCell ref="K120:L120"/>
    <mergeCell ref="A121:E121"/>
    <mergeCell ref="G121:H121"/>
    <mergeCell ref="I121:J121"/>
    <mergeCell ref="K121:L121"/>
    <mergeCell ref="A126:E126"/>
    <mergeCell ref="G126:H126"/>
    <mergeCell ref="I126:J126"/>
    <mergeCell ref="K126:L126"/>
    <mergeCell ref="A125:E125"/>
    <mergeCell ref="G125:H125"/>
    <mergeCell ref="I125:J125"/>
    <mergeCell ref="K125:L125"/>
    <mergeCell ref="A124:E124"/>
    <mergeCell ref="G124:H124"/>
    <mergeCell ref="I124:J124"/>
    <mergeCell ref="K124:L124"/>
    <mergeCell ref="A123:E123"/>
    <mergeCell ref="G123:H123"/>
    <mergeCell ref="I123:J123"/>
    <mergeCell ref="K123:L123"/>
    <mergeCell ref="A127:E127"/>
    <mergeCell ref="G127:H127"/>
    <mergeCell ref="I127:J127"/>
    <mergeCell ref="K127:L127"/>
    <mergeCell ref="A130:E130"/>
    <mergeCell ref="G130:H130"/>
    <mergeCell ref="I130:J130"/>
    <mergeCell ref="K130:L130"/>
    <mergeCell ref="A129:E129"/>
    <mergeCell ref="G129:H129"/>
    <mergeCell ref="I131:J131"/>
    <mergeCell ref="K131:L131"/>
    <mergeCell ref="A128:E128"/>
    <mergeCell ref="G128:H128"/>
    <mergeCell ref="I128:J128"/>
    <mergeCell ref="K128:L128"/>
    <mergeCell ref="I129:J129"/>
    <mergeCell ref="K129:L129"/>
    <mergeCell ref="D136:G136"/>
    <mergeCell ref="D137:G137"/>
    <mergeCell ref="A134:E134"/>
    <mergeCell ref="G134:H134"/>
    <mergeCell ref="A131:E131"/>
    <mergeCell ref="G131:H131"/>
    <mergeCell ref="I134:J134"/>
    <mergeCell ref="K134:L134"/>
    <mergeCell ref="E135:G135"/>
    <mergeCell ref="A132:E132"/>
    <mergeCell ref="G132:H132"/>
    <mergeCell ref="I132:J132"/>
    <mergeCell ref="K132:L132"/>
    <mergeCell ref="A133:E133"/>
    <mergeCell ref="G133:H133"/>
    <mergeCell ref="I133:J133"/>
    <mergeCell ref="K133:L133"/>
    <mergeCell ref="I108:J108"/>
    <mergeCell ref="K108:L108"/>
    <mergeCell ref="G26:H26"/>
    <mergeCell ref="I26:J26"/>
    <mergeCell ref="K26:L26"/>
    <mergeCell ref="G106:H106"/>
    <mergeCell ref="I106:J106"/>
    <mergeCell ref="K106:L106"/>
    <mergeCell ref="G104:H104"/>
    <mergeCell ref="G103:H103"/>
    <mergeCell ref="I103:J103"/>
    <mergeCell ref="K103:L103"/>
    <mergeCell ref="I104:J104"/>
    <mergeCell ref="K104:L104"/>
    <mergeCell ref="G105:H105"/>
    <mergeCell ref="I105:J105"/>
    <mergeCell ref="K105:L105"/>
    <mergeCell ref="I100:J100"/>
    <mergeCell ref="K100:L100"/>
    <mergeCell ref="N4:N5"/>
    <mergeCell ref="O4:O5"/>
    <mergeCell ref="G102:H102"/>
    <mergeCell ref="I102:J102"/>
    <mergeCell ref="K102:L102"/>
    <mergeCell ref="G101:H101"/>
    <mergeCell ref="I101:J101"/>
    <mergeCell ref="K101:L101"/>
    <mergeCell ref="A42:E42"/>
    <mergeCell ref="G42:H42"/>
    <mergeCell ref="I42:J42"/>
    <mergeCell ref="K42:L42"/>
    <mergeCell ref="A43:E43"/>
    <mergeCell ref="G43:H43"/>
    <mergeCell ref="I43:J43"/>
    <mergeCell ref="K43:L43"/>
    <mergeCell ref="G107:H107"/>
    <mergeCell ref="I107:J107"/>
    <mergeCell ref="K107:L107"/>
    <mergeCell ref="A108:E108"/>
    <mergeCell ref="G108:H108"/>
    <mergeCell ref="I112:J112"/>
    <mergeCell ref="K112:L112"/>
    <mergeCell ref="G112:H112"/>
  </mergeCells>
  <phoneticPr fontId="40" type="noConversion"/>
  <pageMargins left="0.70866141732283472" right="0.51181102362204722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B18" sqref="B18"/>
    </sheetView>
  </sheetViews>
  <sheetFormatPr defaultColWidth="9.109375" defaultRowHeight="13.2"/>
  <cols>
    <col min="1" max="1" width="22.33203125" style="135" customWidth="1"/>
    <col min="2" max="2" width="50.33203125" style="135" customWidth="1"/>
    <col min="3" max="3" width="14.88671875" style="135" customWidth="1"/>
    <col min="4" max="16384" width="9.109375" style="135"/>
  </cols>
  <sheetData>
    <row r="1" spans="1:3">
      <c r="A1" s="324" t="s">
        <v>328</v>
      </c>
      <c r="B1" s="324"/>
      <c r="C1" s="324"/>
    </row>
    <row r="2" spans="1:3" ht="45" customHeight="1">
      <c r="A2" s="325" t="s">
        <v>361</v>
      </c>
      <c r="B2" s="325"/>
      <c r="C2" s="325"/>
    </row>
    <row r="3" spans="1:3">
      <c r="C3" s="135" t="s">
        <v>70</v>
      </c>
    </row>
    <row r="4" spans="1:3" ht="27.6">
      <c r="A4" s="153" t="s">
        <v>292</v>
      </c>
      <c r="B4" s="153" t="s">
        <v>293</v>
      </c>
      <c r="C4" s="153" t="s">
        <v>282</v>
      </c>
    </row>
    <row r="5" spans="1:3" ht="13.8">
      <c r="A5" s="154"/>
      <c r="B5" s="155" t="s">
        <v>284</v>
      </c>
      <c r="C5" s="202">
        <f t="shared" ref="C5:C10" si="0">C6</f>
        <v>5770389.8499999996</v>
      </c>
    </row>
    <row r="6" spans="1:3" ht="27.6">
      <c r="A6" s="154" t="s">
        <v>294</v>
      </c>
      <c r="B6" s="156" t="s">
        <v>295</v>
      </c>
      <c r="C6" s="203">
        <f t="shared" si="0"/>
        <v>5770389.8499999996</v>
      </c>
    </row>
    <row r="7" spans="1:3" ht="27.6">
      <c r="A7" s="154" t="s">
        <v>296</v>
      </c>
      <c r="B7" s="156" t="s">
        <v>297</v>
      </c>
      <c r="C7" s="203">
        <f t="shared" si="0"/>
        <v>5770389.8499999996</v>
      </c>
    </row>
    <row r="8" spans="1:3" ht="13.8">
      <c r="A8" s="154" t="s">
        <v>298</v>
      </c>
      <c r="B8" s="156" t="s">
        <v>299</v>
      </c>
      <c r="C8" s="203">
        <f t="shared" si="0"/>
        <v>5770389.8499999996</v>
      </c>
    </row>
    <row r="9" spans="1:3" ht="13.8">
      <c r="A9" s="154" t="s">
        <v>300</v>
      </c>
      <c r="B9" s="156" t="s">
        <v>301</v>
      </c>
      <c r="C9" s="203">
        <f t="shared" si="0"/>
        <v>5770389.8499999996</v>
      </c>
    </row>
    <row r="10" spans="1:3" ht="27.6">
      <c r="A10" s="154" t="s">
        <v>302</v>
      </c>
      <c r="B10" s="156" t="s">
        <v>303</v>
      </c>
      <c r="C10" s="203">
        <f t="shared" si="0"/>
        <v>5770389.8499999996</v>
      </c>
    </row>
    <row r="11" spans="1:3" ht="27.6">
      <c r="A11" s="157" t="s">
        <v>304</v>
      </c>
      <c r="B11" s="158" t="s">
        <v>305</v>
      </c>
      <c r="C11" s="203">
        <v>5770389.8499999996</v>
      </c>
    </row>
    <row r="12" spans="1:3" ht="121.5" customHeight="1">
      <c r="A12" s="326" t="s">
        <v>398</v>
      </c>
      <c r="B12" s="327"/>
      <c r="C12" s="327"/>
    </row>
  </sheetData>
  <mergeCells count="3">
    <mergeCell ref="A1:C1"/>
    <mergeCell ref="A2:C2"/>
    <mergeCell ref="A12:C12"/>
  </mergeCells>
  <phoneticPr fontId="4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view="pageBreakPreview" zoomScale="85" zoomScaleNormal="100" zoomScaleSheetLayoutView="85" workbookViewId="0">
      <pane xSplit="1" ySplit="6" topLeftCell="B22" activePane="bottomRight" state="frozen"/>
      <selection pane="topRight" activeCell="C1" sqref="C1"/>
      <selection pane="bottomLeft" activeCell="A8" sqref="A8"/>
      <selection pane="bottomRight" activeCell="F49" sqref="F49"/>
    </sheetView>
  </sheetViews>
  <sheetFormatPr defaultColWidth="9.109375" defaultRowHeight="15.6"/>
  <cols>
    <col min="1" max="1" width="52.44140625" style="19" customWidth="1"/>
    <col min="2" max="2" width="31" style="14" bestFit="1" customWidth="1"/>
    <col min="3" max="3" width="22" style="14" hidden="1" customWidth="1"/>
    <col min="4" max="4" width="20.88671875" style="14" hidden="1" customWidth="1"/>
    <col min="5" max="5" width="20" style="14" hidden="1" customWidth="1"/>
    <col min="6" max="6" width="16.44140625" style="28" customWidth="1"/>
    <col min="7" max="7" width="16.44140625" style="13" customWidth="1"/>
    <col min="8" max="8" width="15" style="14" customWidth="1"/>
    <col min="9" max="9" width="18.109375" style="14" customWidth="1"/>
    <col min="10" max="10" width="45.6640625" style="51" customWidth="1"/>
    <col min="11" max="11" width="16.44140625" style="14" customWidth="1"/>
    <col min="12" max="12" width="9.109375" style="14"/>
    <col min="13" max="13" width="15" style="14" bestFit="1" customWidth="1"/>
    <col min="14" max="16384" width="9.109375" style="14"/>
  </cols>
  <sheetData>
    <row r="1" spans="1:14" s="8" customFormat="1">
      <c r="A1" s="56"/>
      <c r="B1" s="57"/>
      <c r="C1" s="57"/>
      <c r="D1" s="57"/>
      <c r="E1" s="57"/>
      <c r="F1" s="58"/>
      <c r="G1" s="58"/>
      <c r="H1" s="58"/>
      <c r="I1" s="58"/>
      <c r="J1" s="79" t="s">
        <v>83</v>
      </c>
    </row>
    <row r="2" spans="1:14" ht="66.75" customHeight="1">
      <c r="A2" s="336" t="s">
        <v>363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4" hidden="1">
      <c r="A3" s="59"/>
      <c r="B3" s="9"/>
      <c r="C3" s="9"/>
      <c r="D3" s="9"/>
      <c r="E3" s="9"/>
      <c r="F3" s="32"/>
      <c r="G3" s="9"/>
      <c r="H3" s="9"/>
      <c r="I3" s="9"/>
      <c r="J3" s="70"/>
    </row>
    <row r="4" spans="1:14" ht="15.75" customHeight="1">
      <c r="A4" s="330" t="s">
        <v>0</v>
      </c>
      <c r="B4" s="333" t="s">
        <v>57</v>
      </c>
      <c r="C4" s="333"/>
      <c r="D4" s="333"/>
      <c r="E4" s="333"/>
      <c r="F4" s="333"/>
      <c r="G4" s="333"/>
      <c r="H4" s="333"/>
      <c r="I4" s="333"/>
      <c r="J4" s="341" t="s">
        <v>67</v>
      </c>
    </row>
    <row r="5" spans="1:14" ht="34.5" customHeight="1">
      <c r="A5" s="331"/>
      <c r="B5" s="333" t="s">
        <v>365</v>
      </c>
      <c r="C5" s="333" t="s">
        <v>330</v>
      </c>
      <c r="D5" s="333" t="s">
        <v>334</v>
      </c>
      <c r="E5" s="333" t="s">
        <v>335</v>
      </c>
      <c r="F5" s="340" t="s">
        <v>85</v>
      </c>
      <c r="G5" s="340"/>
      <c r="H5" s="340"/>
      <c r="I5" s="333" t="s">
        <v>73</v>
      </c>
      <c r="J5" s="341"/>
    </row>
    <row r="6" spans="1:14" ht="82.5" customHeight="1">
      <c r="A6" s="332"/>
      <c r="B6" s="333"/>
      <c r="C6" s="333"/>
      <c r="D6" s="333"/>
      <c r="E6" s="333"/>
      <c r="F6" s="48" t="s">
        <v>54</v>
      </c>
      <c r="G6" s="50" t="s">
        <v>55</v>
      </c>
      <c r="H6" s="55" t="s">
        <v>56</v>
      </c>
      <c r="I6" s="333"/>
      <c r="J6" s="341"/>
    </row>
    <row r="7" spans="1:14">
      <c r="A7" s="60">
        <v>1</v>
      </c>
      <c r="B7" s="61">
        <v>2</v>
      </c>
      <c r="C7" s="61"/>
      <c r="D7" s="61"/>
      <c r="E7" s="61"/>
      <c r="F7" s="63">
        <v>3</v>
      </c>
      <c r="G7" s="63">
        <v>4</v>
      </c>
      <c r="H7" s="62">
        <v>5</v>
      </c>
      <c r="I7" s="62">
        <v>6</v>
      </c>
      <c r="J7" s="64" t="s">
        <v>71</v>
      </c>
    </row>
    <row r="8" spans="1:14">
      <c r="A8" s="46" t="s">
        <v>18</v>
      </c>
      <c r="B8" s="49"/>
      <c r="C8" s="49"/>
      <c r="D8" s="49"/>
      <c r="E8" s="49"/>
      <c r="F8" s="38"/>
      <c r="G8" s="39"/>
      <c r="H8" s="37"/>
      <c r="I8" s="37"/>
      <c r="J8" s="67"/>
    </row>
    <row r="9" spans="1:14" s="3" customFormat="1">
      <c r="A9" s="20" t="s">
        <v>1</v>
      </c>
      <c r="B9" s="187">
        <f>B10+B25</f>
        <v>29724881.939999998</v>
      </c>
      <c r="C9" s="187">
        <f>C25</f>
        <v>0</v>
      </c>
      <c r="D9" s="187">
        <f>D10+D25</f>
        <v>0</v>
      </c>
      <c r="E9" s="187">
        <f>E10+E25</f>
        <v>0</v>
      </c>
      <c r="F9" s="187">
        <f>F10+F25</f>
        <v>0</v>
      </c>
      <c r="G9" s="187">
        <f>G10+G25</f>
        <v>0</v>
      </c>
      <c r="H9" s="187">
        <f>F9-G9</f>
        <v>0</v>
      </c>
      <c r="I9" s="187">
        <f>C9+D9+H9+B9+E9</f>
        <v>29724881.939999998</v>
      </c>
      <c r="J9" s="67"/>
    </row>
    <row r="10" spans="1:14" s="4" customFormat="1">
      <c r="A10" s="18" t="s">
        <v>19</v>
      </c>
      <c r="B10" s="188">
        <f>B12+B16+B17+B21</f>
        <v>6167000</v>
      </c>
      <c r="C10" s="188"/>
      <c r="D10" s="188"/>
      <c r="E10" s="188">
        <f>E24</f>
        <v>0</v>
      </c>
      <c r="F10" s="188">
        <f>SUM(F11:F24)</f>
        <v>0</v>
      </c>
      <c r="G10" s="188">
        <f>SUM(G11:G24)</f>
        <v>0</v>
      </c>
      <c r="H10" s="188">
        <f>SUM(H11:H24)</f>
        <v>0</v>
      </c>
      <c r="I10" s="188">
        <f>SUM(I11:I24)</f>
        <v>6167000</v>
      </c>
      <c r="J10" s="52"/>
      <c r="K10" s="7"/>
      <c r="L10" s="7"/>
      <c r="M10" s="7"/>
      <c r="N10" s="7"/>
    </row>
    <row r="11" spans="1:14" s="5" customFormat="1">
      <c r="A11" s="18" t="s">
        <v>2</v>
      </c>
      <c r="B11" s="189"/>
      <c r="C11" s="189"/>
      <c r="D11" s="189"/>
      <c r="E11" s="189"/>
      <c r="F11" s="186"/>
      <c r="G11" s="190"/>
      <c r="H11" s="186">
        <f>F11-G11</f>
        <v>0</v>
      </c>
      <c r="I11" s="186">
        <f t="shared" ref="I11:I17" si="0">B11+H11</f>
        <v>0</v>
      </c>
      <c r="J11" s="67"/>
    </row>
    <row r="12" spans="1:14" s="5" customFormat="1">
      <c r="A12" s="18" t="s">
        <v>3</v>
      </c>
      <c r="B12" s="189">
        <v>2139200</v>
      </c>
      <c r="C12" s="189"/>
      <c r="D12" s="189"/>
      <c r="E12" s="189"/>
      <c r="F12" s="186"/>
      <c r="G12" s="190"/>
      <c r="H12" s="186">
        <f>F12-G12</f>
        <v>0</v>
      </c>
      <c r="I12" s="186">
        <f t="shared" si="0"/>
        <v>2139200</v>
      </c>
      <c r="J12" s="67"/>
    </row>
    <row r="13" spans="1:14" s="5" customFormat="1">
      <c r="A13" s="18" t="s">
        <v>4</v>
      </c>
      <c r="B13" s="191"/>
      <c r="C13" s="191"/>
      <c r="D13" s="191"/>
      <c r="E13" s="191"/>
      <c r="F13" s="192"/>
      <c r="G13" s="192"/>
      <c r="H13" s="186">
        <f>F13-G13</f>
        <v>0</v>
      </c>
      <c r="I13" s="186">
        <f t="shared" si="0"/>
        <v>0</v>
      </c>
      <c r="J13" s="67"/>
    </row>
    <row r="14" spans="1:14" s="5" customFormat="1">
      <c r="A14" s="18" t="s">
        <v>58</v>
      </c>
      <c r="B14" s="192"/>
      <c r="C14" s="192"/>
      <c r="D14" s="192"/>
      <c r="E14" s="192"/>
      <c r="F14" s="186"/>
      <c r="G14" s="192"/>
      <c r="H14" s="186">
        <f>F14-G14</f>
        <v>0</v>
      </c>
      <c r="I14" s="186">
        <f t="shared" si="0"/>
        <v>0</v>
      </c>
      <c r="J14" s="67"/>
    </row>
    <row r="15" spans="1:14" s="5" customFormat="1">
      <c r="A15" s="18" t="s">
        <v>20</v>
      </c>
      <c r="B15" s="192"/>
      <c r="C15" s="192"/>
      <c r="D15" s="192"/>
      <c r="E15" s="192"/>
      <c r="F15" s="186"/>
      <c r="G15" s="192"/>
      <c r="H15" s="186"/>
      <c r="I15" s="186">
        <f t="shared" si="0"/>
        <v>0</v>
      </c>
      <c r="J15" s="67"/>
    </row>
    <row r="16" spans="1:14" s="5" customFormat="1">
      <c r="A16" s="18" t="s">
        <v>21</v>
      </c>
      <c r="B16" s="192"/>
      <c r="C16" s="192"/>
      <c r="D16" s="192"/>
      <c r="E16" s="192"/>
      <c r="F16" s="186"/>
      <c r="G16" s="192"/>
      <c r="H16" s="186"/>
      <c r="I16" s="186">
        <f t="shared" si="0"/>
        <v>0</v>
      </c>
      <c r="J16" s="67"/>
    </row>
    <row r="17" spans="1:15" s="5" customFormat="1">
      <c r="A17" s="18" t="s">
        <v>22</v>
      </c>
      <c r="B17" s="186">
        <v>1435200</v>
      </c>
      <c r="C17" s="186"/>
      <c r="D17" s="186"/>
      <c r="E17" s="186"/>
      <c r="F17" s="186"/>
      <c r="G17" s="186"/>
      <c r="H17" s="186"/>
      <c r="I17" s="186">
        <f t="shared" si="0"/>
        <v>1435200</v>
      </c>
      <c r="J17" s="67"/>
    </row>
    <row r="18" spans="1:15" s="5" customFormat="1" ht="93.6">
      <c r="A18" s="21" t="s">
        <v>93</v>
      </c>
      <c r="B18" s="186"/>
      <c r="C18" s="186"/>
      <c r="D18" s="186"/>
      <c r="E18" s="186"/>
      <c r="F18" s="186"/>
      <c r="G18" s="186"/>
      <c r="H18" s="186"/>
      <c r="I18" s="186"/>
      <c r="J18" s="67"/>
      <c r="O18" s="122"/>
    </row>
    <row r="19" spans="1:15" s="5" customFormat="1">
      <c r="A19" s="18" t="s">
        <v>65</v>
      </c>
      <c r="B19" s="186"/>
      <c r="C19" s="186"/>
      <c r="D19" s="186"/>
      <c r="E19" s="186"/>
      <c r="F19" s="186"/>
      <c r="G19" s="186"/>
      <c r="H19" s="186">
        <f>F19-G19</f>
        <v>0</v>
      </c>
      <c r="I19" s="186">
        <f>B19+H19</f>
        <v>0</v>
      </c>
      <c r="J19" s="67"/>
    </row>
    <row r="20" spans="1:15" s="5" customFormat="1">
      <c r="A20" s="18" t="s">
        <v>23</v>
      </c>
      <c r="B20" s="186"/>
      <c r="C20" s="186"/>
      <c r="D20" s="186"/>
      <c r="E20" s="186"/>
      <c r="F20" s="186"/>
      <c r="G20" s="186"/>
      <c r="H20" s="186">
        <f>F20-G20</f>
        <v>0</v>
      </c>
      <c r="I20" s="186">
        <f>B20+H20</f>
        <v>0</v>
      </c>
      <c r="J20" s="67"/>
    </row>
    <row r="21" spans="1:15" s="5" customFormat="1">
      <c r="A21" s="18" t="s">
        <v>24</v>
      </c>
      <c r="B21" s="186">
        <v>2592600</v>
      </c>
      <c r="C21" s="186"/>
      <c r="D21" s="186"/>
      <c r="E21" s="186"/>
      <c r="F21" s="186"/>
      <c r="G21" s="186"/>
      <c r="H21" s="186"/>
      <c r="I21" s="186">
        <f>B21+H21</f>
        <v>2592600</v>
      </c>
      <c r="J21" s="67"/>
    </row>
    <row r="22" spans="1:15" s="5" customFormat="1">
      <c r="A22" s="18" t="s">
        <v>5</v>
      </c>
      <c r="B22" s="186"/>
      <c r="C22" s="186"/>
      <c r="D22" s="186"/>
      <c r="E22" s="186"/>
      <c r="F22" s="186"/>
      <c r="G22" s="186"/>
      <c r="H22" s="186">
        <f>F22-G22</f>
        <v>0</v>
      </c>
      <c r="I22" s="186">
        <f>B22+H22</f>
        <v>0</v>
      </c>
      <c r="J22" s="67"/>
    </row>
    <row r="23" spans="1:15" s="5" customFormat="1">
      <c r="A23" s="18" t="s">
        <v>6</v>
      </c>
      <c r="B23" s="186"/>
      <c r="C23" s="186"/>
      <c r="D23" s="186"/>
      <c r="E23" s="186"/>
      <c r="F23" s="186"/>
      <c r="G23" s="186"/>
      <c r="H23" s="186">
        <f>F23-G23</f>
        <v>0</v>
      </c>
      <c r="I23" s="186">
        <f>B23+H23</f>
        <v>0</v>
      </c>
      <c r="J23" s="67"/>
    </row>
    <row r="24" spans="1:15" s="5" customFormat="1">
      <c r="A24" s="18" t="s">
        <v>7</v>
      </c>
      <c r="B24" s="186"/>
      <c r="C24" s="186"/>
      <c r="D24" s="186"/>
      <c r="E24" s="186"/>
      <c r="F24" s="186"/>
      <c r="G24" s="186"/>
      <c r="H24" s="186">
        <f>F24-G24</f>
        <v>0</v>
      </c>
      <c r="I24" s="186">
        <f>B24+H24+E24</f>
        <v>0</v>
      </c>
      <c r="J24" s="77"/>
    </row>
    <row r="25" spans="1:15" s="5" customFormat="1">
      <c r="A25" s="18" t="s">
        <v>25</v>
      </c>
      <c r="B25" s="193">
        <f>B26</f>
        <v>23557881.939999998</v>
      </c>
      <c r="C25" s="193"/>
      <c r="D25" s="193">
        <f>D34+D35</f>
        <v>0</v>
      </c>
      <c r="E25" s="193">
        <f>E34+E35</f>
        <v>0</v>
      </c>
      <c r="F25" s="193">
        <f>F26</f>
        <v>0</v>
      </c>
      <c r="G25" s="193"/>
      <c r="H25" s="193">
        <f>F25-G25</f>
        <v>0</v>
      </c>
      <c r="I25" s="186">
        <f>B25+H25+E25+C25+D25</f>
        <v>23557881.939999998</v>
      </c>
      <c r="J25" s="71"/>
      <c r="K25" s="6"/>
      <c r="L25" s="6"/>
    </row>
    <row r="26" spans="1:15" s="5" customFormat="1" ht="39" customHeight="1">
      <c r="A26" s="18" t="s">
        <v>74</v>
      </c>
      <c r="B26" s="193">
        <f>B27+B31+B33+B34</f>
        <v>23557881.939999998</v>
      </c>
      <c r="C26" s="193">
        <f>C27+C31+C33+C34</f>
        <v>0</v>
      </c>
      <c r="D26" s="193">
        <f>D27+D31+D33+D34</f>
        <v>0</v>
      </c>
      <c r="E26" s="193">
        <f>E27+E31+E33+E34</f>
        <v>0</v>
      </c>
      <c r="F26" s="193">
        <f>F27+F31+F33+F34</f>
        <v>0</v>
      </c>
      <c r="G26" s="193"/>
      <c r="H26" s="193">
        <f>H27+H31+H33+H34+H35</f>
        <v>0</v>
      </c>
      <c r="I26" s="186">
        <f>B26+H26+E26+C26</f>
        <v>23557881.939999998</v>
      </c>
      <c r="J26" s="68"/>
      <c r="K26" s="6"/>
      <c r="L26" s="6"/>
    </row>
    <row r="27" spans="1:15" s="5" customFormat="1" ht="18.75" customHeight="1">
      <c r="A27" s="18" t="s">
        <v>26</v>
      </c>
      <c r="B27" s="193">
        <f>B28</f>
        <v>8494800</v>
      </c>
      <c r="C27" s="193"/>
      <c r="D27" s="193"/>
      <c r="E27" s="193"/>
      <c r="F27" s="193"/>
      <c r="G27" s="193"/>
      <c r="H27" s="186">
        <f>F27-G27</f>
        <v>0</v>
      </c>
      <c r="I27" s="186">
        <f t="shared" ref="I27:I36" si="1">B27+H27+E27</f>
        <v>8494800</v>
      </c>
      <c r="J27" s="68"/>
      <c r="K27" s="6"/>
      <c r="L27" s="6"/>
    </row>
    <row r="28" spans="1:15" s="5" customFormat="1">
      <c r="A28" s="21" t="s">
        <v>27</v>
      </c>
      <c r="B28" s="194">
        <v>8494800</v>
      </c>
      <c r="C28" s="194"/>
      <c r="D28" s="194"/>
      <c r="E28" s="194"/>
      <c r="F28" s="194"/>
      <c r="G28" s="194"/>
      <c r="H28" s="195">
        <f>F28-G28</f>
        <v>0</v>
      </c>
      <c r="I28" s="186">
        <f t="shared" si="1"/>
        <v>8494800</v>
      </c>
      <c r="J28" s="68"/>
      <c r="K28" s="6"/>
      <c r="L28" s="6"/>
    </row>
    <row r="29" spans="1:15" s="5" customFormat="1" ht="31.2">
      <c r="A29" s="21" t="s">
        <v>28</v>
      </c>
      <c r="B29" s="194"/>
      <c r="C29" s="194"/>
      <c r="D29" s="194"/>
      <c r="E29" s="194"/>
      <c r="F29" s="194"/>
      <c r="G29" s="194"/>
      <c r="H29" s="195"/>
      <c r="I29" s="186">
        <f t="shared" si="1"/>
        <v>0</v>
      </c>
      <c r="J29" s="68"/>
      <c r="K29" s="6"/>
      <c r="L29" s="6"/>
    </row>
    <row r="30" spans="1:15" s="5" customFormat="1" ht="46.8">
      <c r="A30" s="21" t="s">
        <v>72</v>
      </c>
      <c r="B30" s="194"/>
      <c r="C30" s="194"/>
      <c r="D30" s="194"/>
      <c r="E30" s="194"/>
      <c r="F30" s="194"/>
      <c r="G30" s="194"/>
      <c r="H30" s="194">
        <f>H27</f>
        <v>0</v>
      </c>
      <c r="I30" s="186">
        <f t="shared" si="1"/>
        <v>0</v>
      </c>
      <c r="J30" s="328"/>
      <c r="K30" s="6"/>
      <c r="L30" s="6"/>
    </row>
    <row r="31" spans="1:15" s="5" customFormat="1" ht="24" customHeight="1">
      <c r="A31" s="18" t="s">
        <v>29</v>
      </c>
      <c r="B31" s="193">
        <v>8959180.7599999998</v>
      </c>
      <c r="C31" s="193"/>
      <c r="D31" s="193"/>
      <c r="E31" s="193"/>
      <c r="F31" s="193"/>
      <c r="G31" s="193"/>
      <c r="H31" s="186">
        <f>F31-G31</f>
        <v>0</v>
      </c>
      <c r="I31" s="186">
        <f t="shared" si="1"/>
        <v>8959180.7599999998</v>
      </c>
      <c r="J31" s="329"/>
      <c r="K31" s="6"/>
      <c r="L31" s="6"/>
    </row>
    <row r="32" spans="1:15" s="74" customFormat="1" ht="16.2">
      <c r="A32" s="75" t="s">
        <v>30</v>
      </c>
      <c r="B32" s="196"/>
      <c r="C32" s="196"/>
      <c r="D32" s="196"/>
      <c r="E32" s="196"/>
      <c r="F32" s="196"/>
      <c r="G32" s="196"/>
      <c r="H32" s="197">
        <f>F32+G32</f>
        <v>0</v>
      </c>
      <c r="I32" s="186">
        <f t="shared" si="1"/>
        <v>0</v>
      </c>
      <c r="J32" s="329"/>
      <c r="K32" s="73"/>
      <c r="L32" s="73"/>
    </row>
    <row r="33" spans="1:12" s="5" customFormat="1">
      <c r="A33" s="18" t="s">
        <v>31</v>
      </c>
      <c r="B33" s="193">
        <v>1104900</v>
      </c>
      <c r="C33" s="193"/>
      <c r="D33" s="193"/>
      <c r="E33" s="193"/>
      <c r="F33" s="186"/>
      <c r="G33" s="193"/>
      <c r="H33" s="186">
        <f>F33-G33</f>
        <v>0</v>
      </c>
      <c r="I33" s="186">
        <f t="shared" si="1"/>
        <v>1104900</v>
      </c>
      <c r="J33" s="329"/>
      <c r="K33" s="6"/>
      <c r="L33" s="6"/>
    </row>
    <row r="34" spans="1:12" s="5" customFormat="1">
      <c r="A34" s="18" t="s">
        <v>32</v>
      </c>
      <c r="B34" s="193">
        <v>4999001.18</v>
      </c>
      <c r="C34" s="193"/>
      <c r="D34" s="193"/>
      <c r="E34" s="193"/>
      <c r="F34" s="186"/>
      <c r="G34" s="193"/>
      <c r="H34" s="186">
        <f>F34-G34</f>
        <v>0</v>
      </c>
      <c r="I34" s="186">
        <f>B34+H34+E34+C34+D34</f>
        <v>4999001.18</v>
      </c>
      <c r="J34" s="329"/>
      <c r="K34" s="6"/>
      <c r="L34" s="6"/>
    </row>
    <row r="35" spans="1:12" s="5" customFormat="1">
      <c r="A35" s="18" t="s">
        <v>97</v>
      </c>
      <c r="B35" s="193"/>
      <c r="C35" s="193"/>
      <c r="D35" s="193"/>
      <c r="E35" s="193"/>
      <c r="F35" s="186"/>
      <c r="G35" s="193"/>
      <c r="H35" s="186">
        <f>F35-G35</f>
        <v>0</v>
      </c>
      <c r="I35" s="186">
        <f>B35+H35+E35+D35</f>
        <v>0</v>
      </c>
      <c r="J35" s="128"/>
      <c r="K35" s="6"/>
      <c r="L35" s="6"/>
    </row>
    <row r="36" spans="1:12" ht="16.2">
      <c r="A36" s="47" t="s">
        <v>33</v>
      </c>
      <c r="B36" s="198"/>
      <c r="C36" s="198"/>
      <c r="D36" s="198"/>
      <c r="E36" s="198"/>
      <c r="F36" s="199"/>
      <c r="G36" s="198"/>
      <c r="H36" s="186"/>
      <c r="I36" s="186">
        <f t="shared" si="1"/>
        <v>0</v>
      </c>
      <c r="J36" s="76"/>
    </row>
    <row r="37" spans="1:12" s="13" customFormat="1" ht="15.75" customHeight="1">
      <c r="A37" s="40" t="s">
        <v>12</v>
      </c>
      <c r="B37" s="199">
        <f>B38+B41+B42+B43</f>
        <v>6108700</v>
      </c>
      <c r="C37" s="199"/>
      <c r="D37" s="199"/>
      <c r="E37" s="199">
        <f>E38+E41+E42+E43</f>
        <v>0</v>
      </c>
      <c r="F37" s="199">
        <f>F38+F41+F42+F43</f>
        <v>0</v>
      </c>
      <c r="G37" s="199">
        <f>G38+G41+G42+G43</f>
        <v>0</v>
      </c>
      <c r="H37" s="199">
        <f>H38+H41+H42+H43</f>
        <v>0</v>
      </c>
      <c r="I37" s="199">
        <f>I38+I41+I42+I43</f>
        <v>6108700</v>
      </c>
      <c r="J37" s="53"/>
    </row>
    <row r="38" spans="1:12" s="13" customFormat="1" ht="70.5" customHeight="1">
      <c r="A38" s="17" t="s">
        <v>34</v>
      </c>
      <c r="B38" s="186">
        <f>B39</f>
        <v>6108700</v>
      </c>
      <c r="C38" s="186"/>
      <c r="D38" s="186"/>
      <c r="E38" s="186">
        <f>E39</f>
        <v>0</v>
      </c>
      <c r="F38" s="186">
        <f>F39</f>
        <v>0</v>
      </c>
      <c r="G38" s="186">
        <f>G39</f>
        <v>0</v>
      </c>
      <c r="H38" s="186">
        <f t="shared" ref="H38:H43" si="2">F38-G38</f>
        <v>0</v>
      </c>
      <c r="I38" s="186">
        <f>B38+H38</f>
        <v>6108700</v>
      </c>
      <c r="J38" s="342"/>
    </row>
    <row r="39" spans="1:12" s="13" customFormat="1">
      <c r="A39" s="42" t="s">
        <v>76</v>
      </c>
      <c r="B39" s="195">
        <v>6108700</v>
      </c>
      <c r="C39" s="195"/>
      <c r="D39" s="195"/>
      <c r="E39" s="195"/>
      <c r="F39" s="195"/>
      <c r="G39" s="195"/>
      <c r="H39" s="195">
        <f t="shared" si="2"/>
        <v>0</v>
      </c>
      <c r="I39" s="186">
        <f>B39+H39+E39</f>
        <v>6108700</v>
      </c>
      <c r="J39" s="343"/>
    </row>
    <row r="40" spans="1:12" s="13" customFormat="1" ht="31.2">
      <c r="A40" s="42" t="s">
        <v>35</v>
      </c>
      <c r="B40" s="195"/>
      <c r="C40" s="195"/>
      <c r="D40" s="195"/>
      <c r="E40" s="195"/>
      <c r="F40" s="195"/>
      <c r="G40" s="195"/>
      <c r="H40" s="195">
        <f t="shared" si="2"/>
        <v>0</v>
      </c>
      <c r="I40" s="186">
        <f t="shared" ref="I40:I62" si="3">B40+H40+E40</f>
        <v>0</v>
      </c>
      <c r="J40" s="344"/>
    </row>
    <row r="41" spans="1:12" s="13" customFormat="1">
      <c r="A41" s="17" t="s">
        <v>36</v>
      </c>
      <c r="B41" s="186"/>
      <c r="C41" s="186"/>
      <c r="D41" s="186"/>
      <c r="E41" s="186"/>
      <c r="F41" s="186"/>
      <c r="G41" s="186"/>
      <c r="H41" s="186">
        <f t="shared" si="2"/>
        <v>0</v>
      </c>
      <c r="I41" s="186">
        <f t="shared" si="3"/>
        <v>0</v>
      </c>
      <c r="J41" s="67"/>
    </row>
    <row r="42" spans="1:12">
      <c r="A42" s="18" t="s">
        <v>68</v>
      </c>
      <c r="B42" s="186"/>
      <c r="C42" s="186"/>
      <c r="D42" s="186"/>
      <c r="E42" s="186"/>
      <c r="F42" s="186"/>
      <c r="G42" s="186"/>
      <c r="H42" s="186">
        <f t="shared" si="2"/>
        <v>0</v>
      </c>
      <c r="I42" s="186">
        <f t="shared" si="3"/>
        <v>0</v>
      </c>
      <c r="J42" s="67"/>
    </row>
    <row r="43" spans="1:12" ht="31.2">
      <c r="A43" s="17" t="s">
        <v>37</v>
      </c>
      <c r="B43" s="186"/>
      <c r="C43" s="186"/>
      <c r="D43" s="186"/>
      <c r="E43" s="186"/>
      <c r="F43" s="186"/>
      <c r="G43" s="186"/>
      <c r="H43" s="186">
        <f t="shared" si="2"/>
        <v>0</v>
      </c>
      <c r="I43" s="186">
        <f t="shared" si="3"/>
        <v>0</v>
      </c>
      <c r="J43" s="67"/>
    </row>
    <row r="44" spans="1:12" s="24" customFormat="1" ht="16.2">
      <c r="A44" s="40" t="s">
        <v>13</v>
      </c>
      <c r="B44" s="199">
        <f>B45+B46+B50</f>
        <v>23590181.940000001</v>
      </c>
      <c r="C44" s="199">
        <f t="shared" ref="C44:I44" si="4">C45+C46+C50</f>
        <v>0</v>
      </c>
      <c r="D44" s="199">
        <f t="shared" si="4"/>
        <v>0</v>
      </c>
      <c r="E44" s="199">
        <f t="shared" si="4"/>
        <v>0</v>
      </c>
      <c r="F44" s="199">
        <f t="shared" si="4"/>
        <v>5770389.8499999996</v>
      </c>
      <c r="G44" s="199">
        <f t="shared" si="4"/>
        <v>0</v>
      </c>
      <c r="H44" s="199">
        <f t="shared" si="4"/>
        <v>5770389.8499999996</v>
      </c>
      <c r="I44" s="199">
        <f t="shared" si="4"/>
        <v>29360571.789999999</v>
      </c>
      <c r="J44" s="52"/>
    </row>
    <row r="45" spans="1:12">
      <c r="A45" s="42" t="s">
        <v>75</v>
      </c>
      <c r="B45" s="195"/>
      <c r="C45" s="195"/>
      <c r="D45" s="195"/>
      <c r="E45" s="195"/>
      <c r="F45" s="195"/>
      <c r="G45" s="195"/>
      <c r="H45" s="186"/>
      <c r="I45" s="186">
        <f t="shared" si="3"/>
        <v>0</v>
      </c>
      <c r="J45" s="53"/>
    </row>
    <row r="46" spans="1:12" s="13" customFormat="1">
      <c r="A46" s="42" t="s">
        <v>14</v>
      </c>
      <c r="B46" s="195">
        <f>B48</f>
        <v>23450481.940000001</v>
      </c>
      <c r="C46" s="195">
        <f>C48</f>
        <v>0</v>
      </c>
      <c r="D46" s="195">
        <f>D48</f>
        <v>0</v>
      </c>
      <c r="E46" s="195">
        <f>E48</f>
        <v>0</v>
      </c>
      <c r="F46" s="195">
        <f>F48</f>
        <v>5770389.8499999996</v>
      </c>
      <c r="G46" s="195">
        <f>G47+G48+G49</f>
        <v>0</v>
      </c>
      <c r="H46" s="195">
        <f>H47+H48+H49</f>
        <v>5770389.8499999996</v>
      </c>
      <c r="I46" s="186">
        <f>B46+H46+E46+C46+D46</f>
        <v>29220871.789999999</v>
      </c>
      <c r="J46" s="53"/>
    </row>
    <row r="47" spans="1:12">
      <c r="A47" s="17" t="s">
        <v>38</v>
      </c>
      <c r="B47" s="186"/>
      <c r="C47" s="186"/>
      <c r="D47" s="186"/>
      <c r="E47" s="186"/>
      <c r="F47" s="186"/>
      <c r="G47" s="186"/>
      <c r="H47" s="186">
        <f t="shared" ref="H47:H59" si="5">F47-G47</f>
        <v>0</v>
      </c>
      <c r="I47" s="186">
        <f t="shared" si="3"/>
        <v>0</v>
      </c>
      <c r="J47" s="67"/>
    </row>
    <row r="48" spans="1:12" ht="87.75" customHeight="1">
      <c r="A48" s="17" t="s">
        <v>77</v>
      </c>
      <c r="B48" s="186">
        <v>23450481.940000001</v>
      </c>
      <c r="C48" s="186"/>
      <c r="D48" s="186"/>
      <c r="E48" s="186"/>
      <c r="F48" s="186">
        <v>5770389.8499999996</v>
      </c>
      <c r="G48" s="186"/>
      <c r="H48" s="186">
        <f>F48-G48</f>
        <v>5770389.8499999996</v>
      </c>
      <c r="I48" s="186">
        <f t="shared" si="3"/>
        <v>29220871.789999999</v>
      </c>
      <c r="J48" s="67"/>
    </row>
    <row r="49" spans="1:12" ht="31.2">
      <c r="A49" s="17" t="s">
        <v>39</v>
      </c>
      <c r="B49" s="186"/>
      <c r="C49" s="186"/>
      <c r="D49" s="186"/>
      <c r="E49" s="186"/>
      <c r="F49" s="186"/>
      <c r="G49" s="186"/>
      <c r="H49" s="186">
        <f>F49-G49</f>
        <v>0</v>
      </c>
      <c r="I49" s="186">
        <f t="shared" si="3"/>
        <v>0</v>
      </c>
      <c r="J49" s="67"/>
    </row>
    <row r="50" spans="1:12" s="13" customFormat="1">
      <c r="A50" s="42" t="s">
        <v>15</v>
      </c>
      <c r="B50" s="195">
        <f>B51+B52+B53+B54+B55</f>
        <v>139700</v>
      </c>
      <c r="C50" s="195"/>
      <c r="D50" s="195"/>
      <c r="E50" s="195"/>
      <c r="F50" s="195">
        <f>F51+F52+F53+F54+F55</f>
        <v>0</v>
      </c>
      <c r="G50" s="195">
        <f>G51+G52+G53+G54+G55</f>
        <v>0</v>
      </c>
      <c r="H50" s="195">
        <f>H51+H52+H53+H54+H55</f>
        <v>0</v>
      </c>
      <c r="I50" s="186">
        <f t="shared" si="3"/>
        <v>139700</v>
      </c>
      <c r="J50" s="53"/>
    </row>
    <row r="51" spans="1:12" s="13" customFormat="1" ht="78">
      <c r="A51" s="17" t="s">
        <v>40</v>
      </c>
      <c r="B51" s="186"/>
      <c r="C51" s="186"/>
      <c r="D51" s="186"/>
      <c r="E51" s="186"/>
      <c r="F51" s="186"/>
      <c r="G51" s="186"/>
      <c r="H51" s="186">
        <f t="shared" si="5"/>
        <v>0</v>
      </c>
      <c r="I51" s="186">
        <f t="shared" si="3"/>
        <v>0</v>
      </c>
      <c r="J51" s="67"/>
    </row>
    <row r="52" spans="1:12" s="13" customFormat="1" ht="52.5" customHeight="1">
      <c r="A52" s="17" t="s">
        <v>78</v>
      </c>
      <c r="B52" s="186"/>
      <c r="C52" s="186"/>
      <c r="D52" s="186"/>
      <c r="E52" s="186"/>
      <c r="F52" s="186"/>
      <c r="G52" s="186"/>
      <c r="H52" s="186">
        <f t="shared" si="5"/>
        <v>0</v>
      </c>
      <c r="I52" s="186">
        <f t="shared" si="3"/>
        <v>0</v>
      </c>
      <c r="J52" s="67"/>
    </row>
    <row r="53" spans="1:12" s="13" customFormat="1" ht="69" customHeight="1">
      <c r="A53" s="17" t="s">
        <v>59</v>
      </c>
      <c r="B53" s="186"/>
      <c r="C53" s="186"/>
      <c r="D53" s="186"/>
      <c r="E53" s="186"/>
      <c r="F53" s="186"/>
      <c r="G53" s="186"/>
      <c r="H53" s="186">
        <f t="shared" si="5"/>
        <v>0</v>
      </c>
      <c r="I53" s="186">
        <f t="shared" si="3"/>
        <v>0</v>
      </c>
      <c r="J53" s="67"/>
    </row>
    <row r="54" spans="1:12" s="13" customFormat="1">
      <c r="A54" s="17" t="s">
        <v>41</v>
      </c>
      <c r="B54" s="186"/>
      <c r="C54" s="186"/>
      <c r="D54" s="186"/>
      <c r="E54" s="186"/>
      <c r="F54" s="186"/>
      <c r="G54" s="186"/>
      <c r="H54" s="186">
        <f t="shared" si="5"/>
        <v>0</v>
      </c>
      <c r="I54" s="186">
        <f t="shared" si="3"/>
        <v>0</v>
      </c>
      <c r="J54" s="67"/>
    </row>
    <row r="55" spans="1:12" s="13" customFormat="1">
      <c r="A55" s="17" t="s">
        <v>60</v>
      </c>
      <c r="B55" s="186">
        <v>139700</v>
      </c>
      <c r="C55" s="186"/>
      <c r="D55" s="186"/>
      <c r="E55" s="186"/>
      <c r="F55" s="186"/>
      <c r="G55" s="186"/>
      <c r="H55" s="186">
        <f t="shared" si="5"/>
        <v>0</v>
      </c>
      <c r="I55" s="186">
        <f t="shared" si="3"/>
        <v>139700</v>
      </c>
      <c r="J55" s="67"/>
    </row>
    <row r="56" spans="1:12" s="2" customFormat="1" ht="16.2">
      <c r="A56" s="40" t="s">
        <v>16</v>
      </c>
      <c r="B56" s="199">
        <v>26000</v>
      </c>
      <c r="C56" s="199"/>
      <c r="D56" s="199"/>
      <c r="E56" s="199"/>
      <c r="F56" s="199">
        <f>F57+F58+F59+F60+F61</f>
        <v>0</v>
      </c>
      <c r="G56" s="199">
        <f>G57+G58+G59+G60+G61</f>
        <v>0</v>
      </c>
      <c r="H56" s="199">
        <f>H57+H58+H59+H60+H61</f>
        <v>0</v>
      </c>
      <c r="I56" s="186">
        <f t="shared" si="3"/>
        <v>26000</v>
      </c>
      <c r="J56" s="52"/>
    </row>
    <row r="57" spans="1:12" s="65" customFormat="1" ht="34.5" customHeight="1">
      <c r="A57" s="17" t="s">
        <v>79</v>
      </c>
      <c r="B57" s="186"/>
      <c r="C57" s="186"/>
      <c r="D57" s="186"/>
      <c r="E57" s="186"/>
      <c r="F57" s="186"/>
      <c r="G57" s="186"/>
      <c r="H57" s="186">
        <f>F57-G57</f>
        <v>0</v>
      </c>
      <c r="I57" s="186">
        <f t="shared" si="3"/>
        <v>0</v>
      </c>
      <c r="J57" s="67"/>
    </row>
    <row r="58" spans="1:12" ht="31.2">
      <c r="A58" s="17" t="s">
        <v>80</v>
      </c>
      <c r="B58" s="186"/>
      <c r="C58" s="186"/>
      <c r="D58" s="186"/>
      <c r="E58" s="186"/>
      <c r="F58" s="186"/>
      <c r="G58" s="186"/>
      <c r="H58" s="186">
        <f t="shared" si="5"/>
        <v>0</v>
      </c>
      <c r="I58" s="186">
        <f t="shared" si="3"/>
        <v>0</v>
      </c>
      <c r="J58" s="67"/>
    </row>
    <row r="59" spans="1:12">
      <c r="A59" s="17" t="s">
        <v>42</v>
      </c>
      <c r="B59" s="186"/>
      <c r="C59" s="186"/>
      <c r="D59" s="186"/>
      <c r="E59" s="186"/>
      <c r="F59" s="186"/>
      <c r="G59" s="186"/>
      <c r="H59" s="186">
        <f t="shared" si="5"/>
        <v>0</v>
      </c>
      <c r="I59" s="186">
        <f t="shared" si="3"/>
        <v>0</v>
      </c>
      <c r="J59" s="67"/>
    </row>
    <row r="60" spans="1:12" ht="46.8">
      <c r="A60" s="17" t="s">
        <v>81</v>
      </c>
      <c r="B60" s="186"/>
      <c r="C60" s="186"/>
      <c r="D60" s="186"/>
      <c r="E60" s="186"/>
      <c r="F60" s="186"/>
      <c r="G60" s="186"/>
      <c r="H60" s="186"/>
      <c r="I60" s="186">
        <f t="shared" si="3"/>
        <v>0</v>
      </c>
      <c r="J60" s="67"/>
    </row>
    <row r="61" spans="1:12" ht="20.25" customHeight="1">
      <c r="A61" s="17" t="s">
        <v>43</v>
      </c>
      <c r="B61" s="186">
        <v>26000</v>
      </c>
      <c r="C61" s="186"/>
      <c r="D61" s="186"/>
      <c r="E61" s="186"/>
      <c r="F61" s="186"/>
      <c r="G61" s="186"/>
      <c r="H61" s="186">
        <f>F61-G61</f>
        <v>0</v>
      </c>
      <c r="I61" s="186">
        <f t="shared" si="3"/>
        <v>26000</v>
      </c>
      <c r="J61" s="67"/>
    </row>
    <row r="62" spans="1:12" ht="28.5" customHeight="1">
      <c r="A62" s="69" t="s">
        <v>66</v>
      </c>
      <c r="B62" s="186"/>
      <c r="C62" s="186"/>
      <c r="D62" s="186"/>
      <c r="E62" s="186"/>
      <c r="F62" s="186"/>
      <c r="G62" s="186"/>
      <c r="H62" s="186">
        <f>F62-G62</f>
        <v>0</v>
      </c>
      <c r="I62" s="186">
        <f t="shared" si="3"/>
        <v>0</v>
      </c>
      <c r="J62" s="67"/>
      <c r="K62" s="78">
        <f>K63-K37-K44-K56</f>
        <v>0</v>
      </c>
    </row>
    <row r="63" spans="1:12" s="2" customFormat="1">
      <c r="A63" s="20" t="s">
        <v>8</v>
      </c>
      <c r="B63" s="198">
        <f>B37+B44+B56+B62</f>
        <v>29724881.940000001</v>
      </c>
      <c r="C63" s="198">
        <f>C44</f>
        <v>0</v>
      </c>
      <c r="D63" s="198">
        <f>D44</f>
        <v>0</v>
      </c>
      <c r="E63" s="198">
        <f>E44+E37</f>
        <v>0</v>
      </c>
      <c r="F63" s="198">
        <f>F37+F44+F56+F62</f>
        <v>5770389.8499999996</v>
      </c>
      <c r="G63" s="198">
        <f>G37+G44+G56+G62</f>
        <v>0</v>
      </c>
      <c r="H63" s="198">
        <f>H37+H44+H56+H62</f>
        <v>5770389.8499999996</v>
      </c>
      <c r="I63" s="198">
        <f>B63+H63+E63+C63+D63</f>
        <v>35495271.789999999</v>
      </c>
      <c r="J63" s="52"/>
    </row>
    <row r="64" spans="1:12" s="2" customFormat="1" ht="31.2">
      <c r="A64" s="41" t="s">
        <v>17</v>
      </c>
      <c r="B64" s="200">
        <f t="shared" ref="B64:I64" si="6">B63-B25</f>
        <v>6167000.0000000037</v>
      </c>
      <c r="C64" s="200">
        <f t="shared" si="6"/>
        <v>0</v>
      </c>
      <c r="D64" s="200">
        <f t="shared" si="6"/>
        <v>0</v>
      </c>
      <c r="E64" s="200">
        <f t="shared" si="6"/>
        <v>0</v>
      </c>
      <c r="F64" s="200">
        <f t="shared" si="6"/>
        <v>5770389.8499999996</v>
      </c>
      <c r="G64" s="198">
        <f t="shared" si="6"/>
        <v>0</v>
      </c>
      <c r="H64" s="200">
        <f t="shared" si="6"/>
        <v>5770389.8499999996</v>
      </c>
      <c r="I64" s="200">
        <f t="shared" si="6"/>
        <v>11937389.850000001</v>
      </c>
      <c r="J64" s="67"/>
      <c r="K64" s="14"/>
      <c r="L64" s="14"/>
    </row>
    <row r="65" spans="1:12" s="2" customFormat="1">
      <c r="A65" s="20" t="s">
        <v>9</v>
      </c>
      <c r="B65" s="198">
        <f>B9-B63</f>
        <v>0</v>
      </c>
      <c r="C65" s="198">
        <f>C63-C9</f>
        <v>0</v>
      </c>
      <c r="D65" s="198">
        <f>D63-D9</f>
        <v>0</v>
      </c>
      <c r="E65" s="198">
        <f>E63-E9</f>
        <v>0</v>
      </c>
      <c r="F65" s="198">
        <f>F63-F9</f>
        <v>5770389.8499999996</v>
      </c>
      <c r="G65" s="198">
        <f>G63-G9</f>
        <v>0</v>
      </c>
      <c r="H65" s="198">
        <f>F65-G65</f>
        <v>5770389.8499999996</v>
      </c>
      <c r="I65" s="198">
        <f>C65+D65+H65+E65</f>
        <v>5770389.8499999996</v>
      </c>
      <c r="J65" s="67"/>
      <c r="K65" s="14"/>
      <c r="L65" s="14"/>
    </row>
    <row r="66" spans="1:12" s="2" customFormat="1" ht="31.2">
      <c r="A66" s="21" t="s">
        <v>44</v>
      </c>
      <c r="B66" s="195"/>
      <c r="C66" s="195"/>
      <c r="D66" s="195"/>
      <c r="E66" s="195"/>
      <c r="F66" s="195"/>
      <c r="G66" s="195"/>
      <c r="H66" s="195"/>
      <c r="I66" s="186">
        <f>(I65*100)/I10</f>
        <v>93.568831684773798</v>
      </c>
      <c r="J66" s="53"/>
      <c r="K66" s="14"/>
      <c r="L66" s="14"/>
    </row>
    <row r="67" spans="1:12" s="2" customFormat="1" ht="46.8">
      <c r="A67" s="21" t="s">
        <v>45</v>
      </c>
      <c r="B67" s="195"/>
      <c r="C67" s="195"/>
      <c r="D67" s="195"/>
      <c r="E67" s="195"/>
      <c r="F67" s="195"/>
      <c r="G67" s="195"/>
      <c r="H67" s="195"/>
      <c r="I67" s="186">
        <f>I66</f>
        <v>93.568831684773798</v>
      </c>
      <c r="J67" s="53"/>
      <c r="K67" s="14"/>
      <c r="L67" s="14"/>
    </row>
    <row r="68" spans="1:12" s="2" customFormat="1" ht="26.4">
      <c r="A68" s="66" t="s">
        <v>69</v>
      </c>
      <c r="B68" s="198">
        <f t="shared" ref="B68:I68" si="7">B69+B70+B73+B76+B77+B78+B79</f>
        <v>0</v>
      </c>
      <c r="C68" s="198">
        <f t="shared" si="7"/>
        <v>0</v>
      </c>
      <c r="D68" s="198">
        <f t="shared" si="7"/>
        <v>0</v>
      </c>
      <c r="E68" s="198">
        <f t="shared" si="7"/>
        <v>0</v>
      </c>
      <c r="F68" s="198">
        <f t="shared" si="7"/>
        <v>0</v>
      </c>
      <c r="G68" s="198">
        <f t="shared" si="7"/>
        <v>0</v>
      </c>
      <c r="H68" s="198">
        <f t="shared" si="7"/>
        <v>0</v>
      </c>
      <c r="I68" s="198">
        <f t="shared" si="7"/>
        <v>0</v>
      </c>
      <c r="J68" s="52"/>
    </row>
    <row r="69" spans="1:12" s="2" customFormat="1">
      <c r="A69" s="20" t="s">
        <v>46</v>
      </c>
      <c r="B69" s="198"/>
      <c r="C69" s="198"/>
      <c r="D69" s="198"/>
      <c r="E69" s="198"/>
      <c r="F69" s="198"/>
      <c r="G69" s="198"/>
      <c r="H69" s="198">
        <f>F69-G69</f>
        <v>0</v>
      </c>
      <c r="I69" s="186">
        <f t="shared" ref="I69:I79" si="8">B69+H69</f>
        <v>0</v>
      </c>
      <c r="J69" s="68"/>
    </row>
    <row r="70" spans="1:12" ht="31.2">
      <c r="A70" s="18" t="s">
        <v>61</v>
      </c>
      <c r="B70" s="186">
        <f>B71+B72</f>
        <v>0</v>
      </c>
      <c r="C70" s="186"/>
      <c r="D70" s="186"/>
      <c r="E70" s="186"/>
      <c r="F70" s="186">
        <f>F71+F72</f>
        <v>0</v>
      </c>
      <c r="G70" s="186">
        <f>G71+G72</f>
        <v>0</v>
      </c>
      <c r="H70" s="186">
        <f>H71+H72</f>
        <v>0</v>
      </c>
      <c r="I70" s="186">
        <f t="shared" si="8"/>
        <v>0</v>
      </c>
      <c r="J70" s="71"/>
    </row>
    <row r="71" spans="1:12">
      <c r="A71" s="16" t="s">
        <v>62</v>
      </c>
      <c r="B71" s="186"/>
      <c r="C71" s="186"/>
      <c r="D71" s="186"/>
      <c r="E71" s="186"/>
      <c r="F71" s="186"/>
      <c r="G71" s="186"/>
      <c r="H71" s="186">
        <f>F71-G71</f>
        <v>0</v>
      </c>
      <c r="I71" s="186">
        <f t="shared" si="8"/>
        <v>0</v>
      </c>
      <c r="J71" s="68"/>
    </row>
    <row r="72" spans="1:12">
      <c r="A72" s="16" t="s">
        <v>47</v>
      </c>
      <c r="B72" s="186"/>
      <c r="C72" s="186"/>
      <c r="D72" s="186"/>
      <c r="E72" s="186"/>
      <c r="F72" s="186"/>
      <c r="G72" s="186"/>
      <c r="H72" s="186">
        <f>F72-G72</f>
        <v>0</v>
      </c>
      <c r="I72" s="186">
        <f t="shared" si="8"/>
        <v>0</v>
      </c>
      <c r="J72" s="68"/>
    </row>
    <row r="73" spans="1:12">
      <c r="A73" s="16" t="s">
        <v>48</v>
      </c>
      <c r="B73" s="186"/>
      <c r="C73" s="186"/>
      <c r="D73" s="186"/>
      <c r="E73" s="186"/>
      <c r="F73" s="186">
        <f>F74+F75</f>
        <v>0</v>
      </c>
      <c r="G73" s="186">
        <f>G74+G75</f>
        <v>0</v>
      </c>
      <c r="H73" s="186">
        <f>H74+H75</f>
        <v>0</v>
      </c>
      <c r="I73" s="186">
        <f t="shared" si="8"/>
        <v>0</v>
      </c>
      <c r="J73" s="71"/>
    </row>
    <row r="74" spans="1:12">
      <c r="A74" s="16" t="s">
        <v>49</v>
      </c>
      <c r="B74" s="186"/>
      <c r="C74" s="186"/>
      <c r="D74" s="186"/>
      <c r="E74" s="186"/>
      <c r="F74" s="186"/>
      <c r="G74" s="186"/>
      <c r="H74" s="186">
        <f t="shared" ref="H74:H80" si="9">F74-G74</f>
        <v>0</v>
      </c>
      <c r="I74" s="186">
        <f t="shared" si="8"/>
        <v>0</v>
      </c>
      <c r="J74" s="68"/>
    </row>
    <row r="75" spans="1:12">
      <c r="A75" s="16" t="s">
        <v>50</v>
      </c>
      <c r="B75" s="186"/>
      <c r="C75" s="186"/>
      <c r="D75" s="186"/>
      <c r="E75" s="186"/>
      <c r="F75" s="186"/>
      <c r="G75" s="186"/>
      <c r="H75" s="186">
        <f t="shared" si="9"/>
        <v>0</v>
      </c>
      <c r="I75" s="186">
        <f t="shared" si="8"/>
        <v>0</v>
      </c>
      <c r="J75" s="72"/>
    </row>
    <row r="76" spans="1:12">
      <c r="A76" s="16" t="s">
        <v>82</v>
      </c>
      <c r="B76" s="186"/>
      <c r="C76" s="186"/>
      <c r="D76" s="186"/>
      <c r="E76" s="186"/>
      <c r="F76" s="186"/>
      <c r="G76" s="186"/>
      <c r="H76" s="186">
        <f t="shared" si="9"/>
        <v>0</v>
      </c>
      <c r="I76" s="186">
        <f t="shared" si="8"/>
        <v>0</v>
      </c>
      <c r="J76" s="67"/>
    </row>
    <row r="77" spans="1:12">
      <c r="A77" s="16" t="s">
        <v>11</v>
      </c>
      <c r="B77" s="186"/>
      <c r="C77" s="186"/>
      <c r="D77" s="186"/>
      <c r="E77" s="186"/>
      <c r="F77" s="186"/>
      <c r="G77" s="186"/>
      <c r="H77" s="186">
        <f t="shared" si="9"/>
        <v>0</v>
      </c>
      <c r="I77" s="186">
        <f t="shared" si="8"/>
        <v>0</v>
      </c>
      <c r="J77" s="67"/>
    </row>
    <row r="78" spans="1:12" ht="31.2">
      <c r="A78" s="16" t="s">
        <v>63</v>
      </c>
      <c r="B78" s="186"/>
      <c r="C78" s="186"/>
      <c r="D78" s="186"/>
      <c r="E78" s="186"/>
      <c r="F78" s="186"/>
      <c r="G78" s="186"/>
      <c r="H78" s="186">
        <f t="shared" si="9"/>
        <v>0</v>
      </c>
      <c r="I78" s="186">
        <f t="shared" si="8"/>
        <v>0</v>
      </c>
      <c r="J78" s="67"/>
    </row>
    <row r="79" spans="1:12" ht="23.25" customHeight="1">
      <c r="A79" s="16" t="s">
        <v>10</v>
      </c>
      <c r="B79" s="123"/>
      <c r="C79" s="123"/>
      <c r="D79" s="123"/>
      <c r="E79" s="123"/>
      <c r="F79" s="123"/>
      <c r="G79" s="123"/>
      <c r="H79" s="123">
        <f t="shared" si="9"/>
        <v>0</v>
      </c>
      <c r="I79" s="123">
        <f t="shared" si="8"/>
        <v>0</v>
      </c>
      <c r="J79" s="67"/>
    </row>
    <row r="80" spans="1:12">
      <c r="A80" s="16" t="s">
        <v>51</v>
      </c>
      <c r="B80" s="186">
        <v>13624553.58</v>
      </c>
      <c r="C80" s="186">
        <f>C65</f>
        <v>0</v>
      </c>
      <c r="D80" s="186">
        <f>D65</f>
        <v>0</v>
      </c>
      <c r="E80" s="186">
        <f>E65</f>
        <v>0</v>
      </c>
      <c r="F80" s="186">
        <f>F65</f>
        <v>5770389.8499999996</v>
      </c>
      <c r="G80" s="186"/>
      <c r="H80" s="186">
        <f t="shared" si="9"/>
        <v>5770389.8499999996</v>
      </c>
      <c r="I80" s="186">
        <f>B80-D80-H80-C80-E80</f>
        <v>7854163.7300000004</v>
      </c>
      <c r="J80" s="67"/>
    </row>
    <row r="81" spans="1:11">
      <c r="A81" s="16" t="s">
        <v>52</v>
      </c>
      <c r="B81" s="186"/>
      <c r="C81" s="186"/>
      <c r="D81" s="186"/>
      <c r="E81" s="186"/>
      <c r="F81" s="186"/>
      <c r="G81" s="186"/>
      <c r="H81" s="186"/>
      <c r="I81" s="186">
        <f>B81-D81-H81-C81-E81</f>
        <v>0</v>
      </c>
      <c r="J81" s="67"/>
    </row>
    <row r="82" spans="1:11">
      <c r="A82" s="16" t="s">
        <v>53</v>
      </c>
      <c r="B82" s="186">
        <v>13624553.58</v>
      </c>
      <c r="C82" s="186">
        <f>C80-C81</f>
        <v>0</v>
      </c>
      <c r="D82" s="186">
        <f>D80-D81</f>
        <v>0</v>
      </c>
      <c r="E82" s="186">
        <f>E80-E81</f>
        <v>0</v>
      </c>
      <c r="F82" s="186">
        <f>F80-F81</f>
        <v>5770389.8499999996</v>
      </c>
      <c r="G82" s="186"/>
      <c r="H82" s="186">
        <f>F82-G82</f>
        <v>5770389.8499999996</v>
      </c>
      <c r="I82" s="186">
        <f>B82-D82-H82-C82-E82</f>
        <v>7854163.7300000004</v>
      </c>
      <c r="J82" s="67"/>
    </row>
    <row r="83" spans="1:11" ht="16.5" customHeight="1">
      <c r="A83" s="45" t="s">
        <v>64</v>
      </c>
      <c r="B83" s="123"/>
      <c r="C83" s="123"/>
      <c r="D83" s="123"/>
      <c r="E83" s="123"/>
      <c r="F83" s="123"/>
      <c r="G83" s="123"/>
      <c r="H83" s="123"/>
      <c r="I83" s="123"/>
      <c r="J83" s="67"/>
    </row>
    <row r="84" spans="1:11" s="2" customFormat="1" ht="31.2">
      <c r="A84" s="16" t="s">
        <v>90</v>
      </c>
      <c r="B84" s="123"/>
      <c r="C84" s="123"/>
      <c r="D84" s="123"/>
      <c r="E84" s="123"/>
      <c r="F84" s="123"/>
      <c r="G84" s="123"/>
      <c r="H84" s="123">
        <f>F84-G84</f>
        <v>0</v>
      </c>
      <c r="I84" s="123">
        <f>B84+H84</f>
        <v>0</v>
      </c>
      <c r="J84" s="67"/>
    </row>
    <row r="85" spans="1:11">
      <c r="A85" s="12" t="s">
        <v>91</v>
      </c>
      <c r="B85" s="124"/>
      <c r="C85" s="124"/>
      <c r="D85" s="124"/>
      <c r="E85" s="124"/>
      <c r="F85" s="124"/>
      <c r="G85" s="124"/>
      <c r="H85" s="123">
        <f>F85-G85</f>
        <v>0</v>
      </c>
      <c r="I85" s="123">
        <f>B85+H85</f>
        <v>0</v>
      </c>
      <c r="J85" s="53"/>
    </row>
    <row r="86" spans="1:11">
      <c r="A86" s="12" t="s">
        <v>92</v>
      </c>
      <c r="B86" s="123"/>
      <c r="C86" s="123"/>
      <c r="D86" s="123"/>
      <c r="E86" s="123"/>
      <c r="F86" s="124"/>
      <c r="G86" s="123"/>
      <c r="H86" s="123">
        <f>F86-G86</f>
        <v>0</v>
      </c>
      <c r="I86" s="123">
        <f>B86+H86</f>
        <v>0</v>
      </c>
      <c r="J86" s="67"/>
    </row>
    <row r="87" spans="1:11" ht="31.2">
      <c r="A87" s="12" t="s">
        <v>94</v>
      </c>
      <c r="B87" s="124"/>
      <c r="C87" s="124"/>
      <c r="D87" s="124"/>
      <c r="E87" s="124"/>
      <c r="F87" s="124"/>
      <c r="G87" s="124"/>
      <c r="H87" s="123">
        <f>F87-G87</f>
        <v>0</v>
      </c>
      <c r="I87" s="123">
        <f>B87+H87</f>
        <v>0</v>
      </c>
      <c r="J87" s="53"/>
    </row>
    <row r="88" spans="1:11">
      <c r="A88" s="25"/>
      <c r="B88" s="26"/>
      <c r="C88" s="26"/>
      <c r="D88" s="26"/>
      <c r="E88" s="26"/>
      <c r="F88" s="29"/>
      <c r="G88" s="27"/>
      <c r="H88" s="27"/>
      <c r="I88" s="27"/>
    </row>
    <row r="89" spans="1:11" ht="31.2">
      <c r="A89" s="126" t="s">
        <v>99</v>
      </c>
      <c r="B89" s="127"/>
      <c r="C89" s="127"/>
      <c r="D89" s="127"/>
      <c r="E89" s="127"/>
      <c r="F89" s="334" t="s">
        <v>332</v>
      </c>
      <c r="G89" s="335"/>
      <c r="H89" s="27"/>
      <c r="I89" s="27"/>
      <c r="J89" s="54"/>
      <c r="K89" s="15"/>
    </row>
    <row r="90" spans="1:11" ht="13.5" customHeight="1">
      <c r="B90" s="11"/>
      <c r="C90" s="11"/>
      <c r="D90" s="11"/>
      <c r="E90" s="11"/>
      <c r="F90" s="30"/>
      <c r="G90" s="54"/>
      <c r="H90" s="10"/>
      <c r="I90" s="10"/>
    </row>
    <row r="91" spans="1:11" ht="13.5" customHeight="1">
      <c r="B91" s="11"/>
      <c r="C91" s="11"/>
      <c r="D91" s="11"/>
      <c r="E91" s="11"/>
      <c r="F91" s="338"/>
      <c r="G91" s="339"/>
      <c r="H91" s="10"/>
      <c r="I91" s="10"/>
    </row>
    <row r="92" spans="1:11" ht="21">
      <c r="A92" s="43"/>
      <c r="B92" s="1"/>
      <c r="C92" s="1"/>
      <c r="D92" s="1"/>
      <c r="E92" s="1"/>
      <c r="F92" s="338"/>
      <c r="G92" s="339"/>
      <c r="H92" s="33"/>
      <c r="I92" s="33"/>
    </row>
    <row r="93" spans="1:11">
      <c r="A93" s="22"/>
      <c r="F93" s="8"/>
      <c r="G93" s="14"/>
    </row>
    <row r="94" spans="1:11" ht="21">
      <c r="A94" s="23"/>
      <c r="B94" s="34"/>
      <c r="C94" s="34"/>
      <c r="D94" s="34"/>
      <c r="E94" s="34"/>
      <c r="F94" s="35"/>
      <c r="G94" s="35"/>
    </row>
    <row r="95" spans="1:11" ht="21">
      <c r="B95" s="36"/>
      <c r="C95" s="36"/>
      <c r="D95" s="36"/>
      <c r="E95" s="36"/>
      <c r="F95" s="337"/>
      <c r="G95" s="337"/>
    </row>
    <row r="97" spans="1:9">
      <c r="H97" s="15"/>
      <c r="I97" s="15"/>
    </row>
    <row r="99" spans="1:9">
      <c r="A99" s="44"/>
    </row>
    <row r="100" spans="1:9">
      <c r="F100" s="31"/>
      <c r="G100" s="15"/>
    </row>
  </sheetData>
  <mergeCells count="16">
    <mergeCell ref="A2:J2"/>
    <mergeCell ref="F95:G95"/>
    <mergeCell ref="F92:G92"/>
    <mergeCell ref="F91:G91"/>
    <mergeCell ref="I5:I6"/>
    <mergeCell ref="F5:H5"/>
    <mergeCell ref="B5:B6"/>
    <mergeCell ref="J4:J6"/>
    <mergeCell ref="B4:I4"/>
    <mergeCell ref="J38:J40"/>
    <mergeCell ref="J30:J34"/>
    <mergeCell ref="A4:A6"/>
    <mergeCell ref="D5:D6"/>
    <mergeCell ref="F89:G89"/>
    <mergeCell ref="C5:C6"/>
    <mergeCell ref="E5:E6"/>
  </mergeCells>
  <phoneticPr fontId="10" type="noConversion"/>
  <printOptions horizontalCentered="1"/>
  <pageMargins left="0" right="0" top="0.19685039370078741" bottom="0" header="0" footer="0"/>
  <pageSetup paperSize="9" scale="76" fitToHeight="0" orientation="landscape" errors="blank" r:id="rId1"/>
  <headerFooter differentFirst="1"/>
  <rowBreaks count="1" manualBreakCount="1">
    <brk id="2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topLeftCell="A22" zoomScale="85" zoomScaleNormal="100" zoomScaleSheetLayoutView="85" workbookViewId="0">
      <selection activeCell="A22" sqref="A22"/>
    </sheetView>
  </sheetViews>
  <sheetFormatPr defaultColWidth="9.109375" defaultRowHeight="15.6"/>
  <cols>
    <col min="1" max="1" width="65.88671875" style="108" customWidth="1"/>
    <col min="2" max="2" width="21.44140625" style="85" customWidth="1"/>
    <col min="3" max="3" width="17.6640625" style="85" hidden="1" customWidth="1"/>
    <col min="4" max="4" width="19.6640625" style="85" hidden="1" customWidth="1"/>
    <col min="5" max="5" width="18.44140625" style="85" hidden="1" customWidth="1"/>
    <col min="6" max="6" width="16.44140625" style="109" customWidth="1"/>
    <col min="7" max="7" width="16.44140625" style="100" customWidth="1"/>
    <col min="8" max="8" width="15" style="85" customWidth="1"/>
    <col min="9" max="9" width="18.109375" style="85" customWidth="1"/>
    <col min="10" max="10" width="40.33203125" style="114" customWidth="1"/>
    <col min="11" max="11" width="16.44140625" style="85" customWidth="1"/>
    <col min="12" max="12" width="9.109375" style="85"/>
    <col min="13" max="13" width="15" style="85" bestFit="1" customWidth="1"/>
    <col min="14" max="16384" width="9.109375" style="85"/>
  </cols>
  <sheetData>
    <row r="1" spans="1:10" s="84" customFormat="1">
      <c r="A1" s="80"/>
      <c r="C1" s="81"/>
      <c r="D1" s="81"/>
      <c r="E1" s="81"/>
      <c r="F1" s="82"/>
      <c r="G1" s="82"/>
      <c r="H1" s="82"/>
      <c r="I1" s="82"/>
      <c r="J1" s="83" t="s">
        <v>84</v>
      </c>
    </row>
    <row r="2" spans="1:10" ht="25.5" customHeight="1">
      <c r="A2" s="350" t="s">
        <v>88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>
      <c r="A3" s="86"/>
      <c r="B3" s="87"/>
      <c r="C3" s="87"/>
      <c r="D3" s="87"/>
      <c r="E3" s="87"/>
      <c r="F3" s="88"/>
      <c r="G3" s="87"/>
      <c r="H3" s="87"/>
      <c r="I3" s="87"/>
      <c r="J3" s="89" t="s">
        <v>353</v>
      </c>
    </row>
    <row r="4" spans="1:10" ht="15.75" customHeight="1">
      <c r="A4" s="351" t="s">
        <v>0</v>
      </c>
      <c r="B4" s="354" t="s">
        <v>57</v>
      </c>
      <c r="C4" s="354"/>
      <c r="D4" s="354"/>
      <c r="E4" s="354"/>
      <c r="F4" s="354"/>
      <c r="G4" s="354"/>
      <c r="H4" s="354"/>
      <c r="I4" s="354"/>
      <c r="J4" s="355" t="s">
        <v>67</v>
      </c>
    </row>
    <row r="5" spans="1:10" ht="34.5" customHeight="1">
      <c r="A5" s="352"/>
      <c r="B5" s="354" t="s">
        <v>365</v>
      </c>
      <c r="C5" s="333" t="s">
        <v>329</v>
      </c>
      <c r="D5" s="333" t="s">
        <v>333</v>
      </c>
      <c r="E5" s="333" t="s">
        <v>335</v>
      </c>
      <c r="F5" s="356" t="s">
        <v>85</v>
      </c>
      <c r="G5" s="356"/>
      <c r="H5" s="356"/>
      <c r="I5" s="354" t="s">
        <v>73</v>
      </c>
      <c r="J5" s="355"/>
    </row>
    <row r="6" spans="1:10" ht="90.75" customHeight="1">
      <c r="A6" s="353"/>
      <c r="B6" s="354"/>
      <c r="C6" s="333"/>
      <c r="D6" s="333"/>
      <c r="E6" s="333"/>
      <c r="F6" s="90" t="s">
        <v>54</v>
      </c>
      <c r="G6" s="91" t="s">
        <v>55</v>
      </c>
      <c r="H6" s="92" t="s">
        <v>56</v>
      </c>
      <c r="I6" s="354"/>
      <c r="J6" s="355"/>
    </row>
    <row r="7" spans="1:10">
      <c r="A7" s="93">
        <v>1</v>
      </c>
      <c r="B7" s="94">
        <v>2</v>
      </c>
      <c r="C7" s="94"/>
      <c r="D7" s="94"/>
      <c r="E7" s="94"/>
      <c r="F7" s="95">
        <v>3</v>
      </c>
      <c r="G7" s="95">
        <v>4</v>
      </c>
      <c r="H7" s="96">
        <v>5</v>
      </c>
      <c r="I7" s="96">
        <v>6</v>
      </c>
      <c r="J7" s="97" t="s">
        <v>71</v>
      </c>
    </row>
    <row r="8" spans="1:10" s="104" customFormat="1" ht="16.2">
      <c r="A8" s="41" t="s">
        <v>364</v>
      </c>
      <c r="B8" s="185">
        <v>13624553.58</v>
      </c>
      <c r="C8" s="131"/>
      <c r="D8" s="131"/>
      <c r="E8" s="131"/>
      <c r="F8" s="132" t="s">
        <v>87</v>
      </c>
      <c r="G8" s="132" t="s">
        <v>87</v>
      </c>
      <c r="H8" s="132" t="s">
        <v>87</v>
      </c>
      <c r="I8" s="132" t="s">
        <v>87</v>
      </c>
      <c r="J8" s="103"/>
    </row>
    <row r="9" spans="1:10" s="104" customFormat="1" ht="16.2">
      <c r="A9" s="41"/>
      <c r="B9" s="131"/>
      <c r="C9" s="131"/>
      <c r="D9" s="131"/>
      <c r="E9" s="131"/>
      <c r="F9" s="132"/>
      <c r="G9" s="132"/>
      <c r="H9" s="132">
        <f>F9-G9</f>
        <v>0</v>
      </c>
      <c r="I9" s="132">
        <f>H9</f>
        <v>0</v>
      </c>
      <c r="J9" s="103"/>
    </row>
    <row r="10" spans="1:10" ht="36" customHeight="1">
      <c r="A10" s="41" t="s">
        <v>89</v>
      </c>
      <c r="B10" s="133"/>
      <c r="C10" s="133"/>
      <c r="D10" s="133"/>
      <c r="E10" s="133"/>
      <c r="F10" s="133"/>
      <c r="G10" s="133"/>
      <c r="H10" s="132">
        <f t="shared" ref="H10:H36" si="0">F10-G10</f>
        <v>0</v>
      </c>
      <c r="I10" s="132">
        <f>H10</f>
        <v>0</v>
      </c>
      <c r="J10" s="98"/>
    </row>
    <row r="11" spans="1:10" s="100" customFormat="1" ht="16.5" customHeight="1">
      <c r="A11" s="40" t="s">
        <v>86</v>
      </c>
      <c r="B11" s="131"/>
      <c r="C11" s="131"/>
      <c r="D11" s="131"/>
      <c r="E11" s="131"/>
      <c r="F11" s="131"/>
      <c r="G11" s="131"/>
      <c r="H11" s="132">
        <f t="shared" si="0"/>
        <v>0</v>
      </c>
      <c r="I11" s="132">
        <f>H11</f>
        <v>0</v>
      </c>
      <c r="J11" s="99"/>
    </row>
    <row r="12" spans="1:10" s="100" customFormat="1" ht="31.2">
      <c r="A12" s="42" t="s">
        <v>367</v>
      </c>
      <c r="B12" s="201">
        <v>11639</v>
      </c>
      <c r="C12" s="134"/>
      <c r="D12" s="134"/>
      <c r="E12" s="134"/>
      <c r="F12" s="201">
        <v>16000</v>
      </c>
      <c r="G12" s="201"/>
      <c r="H12" s="201">
        <f t="shared" si="0"/>
        <v>16000</v>
      </c>
      <c r="I12" s="201">
        <f>H12+C12+D12</f>
        <v>16000</v>
      </c>
      <c r="J12" s="101" t="s">
        <v>368</v>
      </c>
    </row>
    <row r="13" spans="1:10" s="100" customFormat="1" ht="31.2">
      <c r="A13" s="42" t="s">
        <v>397</v>
      </c>
      <c r="B13" s="201"/>
      <c r="C13" s="134"/>
      <c r="D13" s="134"/>
      <c r="E13" s="134"/>
      <c r="F13" s="201">
        <v>28210</v>
      </c>
      <c r="G13" s="201"/>
      <c r="H13" s="201">
        <f t="shared" si="0"/>
        <v>28210</v>
      </c>
      <c r="I13" s="201">
        <f t="shared" ref="I13:I37" si="1">H13+C13+D13</f>
        <v>28210</v>
      </c>
      <c r="J13" s="101" t="s">
        <v>369</v>
      </c>
    </row>
    <row r="14" spans="1:10" s="100" customFormat="1" ht="31.2">
      <c r="A14" s="42" t="s">
        <v>370</v>
      </c>
      <c r="B14" s="201">
        <v>590000</v>
      </c>
      <c r="C14" s="134"/>
      <c r="D14" s="134"/>
      <c r="E14" s="134"/>
      <c r="F14" s="201">
        <v>91000</v>
      </c>
      <c r="G14" s="201"/>
      <c r="H14" s="201">
        <f t="shared" si="0"/>
        <v>91000</v>
      </c>
      <c r="I14" s="201">
        <f t="shared" si="1"/>
        <v>91000</v>
      </c>
      <c r="J14" s="101" t="s">
        <v>373</v>
      </c>
    </row>
    <row r="15" spans="1:10" s="100" customFormat="1" ht="31.2">
      <c r="A15" s="102" t="s">
        <v>371</v>
      </c>
      <c r="B15" s="201">
        <v>875000</v>
      </c>
      <c r="C15" s="134"/>
      <c r="D15" s="134"/>
      <c r="E15" s="134"/>
      <c r="F15" s="201">
        <v>6500</v>
      </c>
      <c r="G15" s="201"/>
      <c r="H15" s="201">
        <f t="shared" si="0"/>
        <v>6500</v>
      </c>
      <c r="I15" s="201">
        <f t="shared" si="1"/>
        <v>6500</v>
      </c>
      <c r="J15" s="99" t="s">
        <v>372</v>
      </c>
    </row>
    <row r="16" spans="1:10" s="100" customFormat="1" ht="31.2">
      <c r="A16" s="102" t="s">
        <v>374</v>
      </c>
      <c r="B16" s="201">
        <v>595000</v>
      </c>
      <c r="C16" s="134"/>
      <c r="D16" s="134"/>
      <c r="E16" s="134"/>
      <c r="F16" s="201">
        <v>86000</v>
      </c>
      <c r="G16" s="201"/>
      <c r="H16" s="201">
        <f t="shared" si="0"/>
        <v>86000</v>
      </c>
      <c r="I16" s="201">
        <f t="shared" si="1"/>
        <v>86000</v>
      </c>
      <c r="J16" s="99" t="s">
        <v>375</v>
      </c>
    </row>
    <row r="17" spans="1:10">
      <c r="A17" s="102" t="s">
        <v>376</v>
      </c>
      <c r="B17" s="204"/>
      <c r="C17" s="132"/>
      <c r="D17" s="132"/>
      <c r="E17" s="132"/>
      <c r="F17" s="201">
        <v>180000</v>
      </c>
      <c r="G17" s="201"/>
      <c r="H17" s="201">
        <f t="shared" si="0"/>
        <v>180000</v>
      </c>
      <c r="I17" s="201">
        <f t="shared" si="1"/>
        <v>180000</v>
      </c>
      <c r="J17" s="99" t="s">
        <v>326</v>
      </c>
    </row>
    <row r="18" spans="1:10">
      <c r="A18" s="42" t="s">
        <v>377</v>
      </c>
      <c r="B18" s="201">
        <v>500000</v>
      </c>
      <c r="C18" s="132"/>
      <c r="D18" s="132"/>
      <c r="E18" s="132"/>
      <c r="F18" s="201">
        <v>18076</v>
      </c>
      <c r="G18" s="201"/>
      <c r="H18" s="201">
        <f t="shared" si="0"/>
        <v>18076</v>
      </c>
      <c r="I18" s="201">
        <f t="shared" si="1"/>
        <v>18076</v>
      </c>
      <c r="J18" s="99" t="s">
        <v>378</v>
      </c>
    </row>
    <row r="19" spans="1:10">
      <c r="A19" s="102" t="s">
        <v>379</v>
      </c>
      <c r="B19" s="201">
        <v>500000</v>
      </c>
      <c r="C19" s="132"/>
      <c r="D19" s="132"/>
      <c r="E19" s="132"/>
      <c r="F19" s="201">
        <v>13335.6</v>
      </c>
      <c r="G19" s="201"/>
      <c r="H19" s="201">
        <f t="shared" si="0"/>
        <v>13335.6</v>
      </c>
      <c r="I19" s="201">
        <f t="shared" si="1"/>
        <v>13335.6</v>
      </c>
      <c r="J19" s="99" t="s">
        <v>380</v>
      </c>
    </row>
    <row r="20" spans="1:10">
      <c r="A20" s="42" t="s">
        <v>381</v>
      </c>
      <c r="B20" s="201">
        <v>500000</v>
      </c>
      <c r="C20" s="132"/>
      <c r="D20" s="132"/>
      <c r="E20" s="132"/>
      <c r="F20" s="201">
        <v>78673.460000000006</v>
      </c>
      <c r="G20" s="201"/>
      <c r="H20" s="201">
        <f t="shared" si="0"/>
        <v>78673.460000000006</v>
      </c>
      <c r="I20" s="201">
        <f t="shared" si="1"/>
        <v>78673.460000000006</v>
      </c>
      <c r="J20" s="99" t="s">
        <v>382</v>
      </c>
    </row>
    <row r="21" spans="1:10" ht="31.2">
      <c r="A21" s="42" t="s">
        <v>383</v>
      </c>
      <c r="B21" s="201"/>
      <c r="C21" s="132"/>
      <c r="D21" s="132"/>
      <c r="E21" s="132"/>
      <c r="F21" s="201">
        <v>3852</v>
      </c>
      <c r="G21" s="201"/>
      <c r="H21" s="201">
        <f t="shared" si="0"/>
        <v>3852</v>
      </c>
      <c r="I21" s="201">
        <f t="shared" si="1"/>
        <v>3852</v>
      </c>
      <c r="J21" s="99" t="s">
        <v>384</v>
      </c>
    </row>
    <row r="22" spans="1:10" ht="51" customHeight="1">
      <c r="A22" s="42" t="s">
        <v>385</v>
      </c>
      <c r="B22" s="201"/>
      <c r="C22" s="132"/>
      <c r="D22" s="132"/>
      <c r="E22" s="132"/>
      <c r="F22" s="201">
        <v>4046.4</v>
      </c>
      <c r="G22" s="201"/>
      <c r="H22" s="201">
        <f t="shared" si="0"/>
        <v>4046.4</v>
      </c>
      <c r="I22" s="201">
        <f t="shared" si="1"/>
        <v>4046.4</v>
      </c>
      <c r="J22" s="99" t="s">
        <v>386</v>
      </c>
    </row>
    <row r="23" spans="1:10" ht="31.2">
      <c r="A23" s="42" t="s">
        <v>387</v>
      </c>
      <c r="B23" s="201"/>
      <c r="C23" s="132"/>
      <c r="D23" s="132"/>
      <c r="E23" s="132"/>
      <c r="F23" s="201">
        <v>24955.09</v>
      </c>
      <c r="G23" s="201"/>
      <c r="H23" s="201">
        <f t="shared" si="0"/>
        <v>24955.09</v>
      </c>
      <c r="I23" s="201">
        <f t="shared" si="1"/>
        <v>24955.09</v>
      </c>
      <c r="J23" s="99" t="s">
        <v>388</v>
      </c>
    </row>
    <row r="24" spans="1:10">
      <c r="A24" s="42" t="s">
        <v>389</v>
      </c>
      <c r="B24" s="201">
        <v>50000</v>
      </c>
      <c r="C24" s="132"/>
      <c r="D24" s="132"/>
      <c r="E24" s="132"/>
      <c r="F24" s="201">
        <v>844655</v>
      </c>
      <c r="G24" s="201"/>
      <c r="H24" s="201">
        <f t="shared" si="0"/>
        <v>844655</v>
      </c>
      <c r="I24" s="201">
        <f t="shared" si="1"/>
        <v>844655</v>
      </c>
      <c r="J24" s="99" t="s">
        <v>390</v>
      </c>
    </row>
    <row r="25" spans="1:10">
      <c r="A25" s="42" t="s">
        <v>391</v>
      </c>
      <c r="B25" s="201">
        <v>50000</v>
      </c>
      <c r="C25" s="132"/>
      <c r="D25" s="132"/>
      <c r="E25" s="132"/>
      <c r="F25" s="201">
        <v>623157</v>
      </c>
      <c r="G25" s="201"/>
      <c r="H25" s="201">
        <f t="shared" si="0"/>
        <v>623157</v>
      </c>
      <c r="I25" s="201">
        <f t="shared" si="1"/>
        <v>623157</v>
      </c>
      <c r="J25" s="99" t="s">
        <v>392</v>
      </c>
    </row>
    <row r="26" spans="1:10" ht="15" customHeight="1">
      <c r="A26" s="42" t="s">
        <v>393</v>
      </c>
      <c r="B26" s="201">
        <v>50000</v>
      </c>
      <c r="C26" s="132"/>
      <c r="D26" s="132"/>
      <c r="E26" s="132"/>
      <c r="F26" s="201">
        <v>3751929.3</v>
      </c>
      <c r="G26" s="201"/>
      <c r="H26" s="201">
        <f t="shared" si="0"/>
        <v>3751929.3</v>
      </c>
      <c r="I26" s="201">
        <f t="shared" si="1"/>
        <v>3751929.3</v>
      </c>
      <c r="J26" s="99" t="s">
        <v>394</v>
      </c>
    </row>
    <row r="27" spans="1:10" ht="31.2" hidden="1">
      <c r="A27" s="42" t="s">
        <v>336</v>
      </c>
      <c r="B27" s="204"/>
      <c r="C27" s="132"/>
      <c r="D27" s="132"/>
      <c r="E27" s="132"/>
      <c r="F27" s="201"/>
      <c r="G27" s="201"/>
      <c r="H27" s="201">
        <f t="shared" si="0"/>
        <v>0</v>
      </c>
      <c r="I27" s="201">
        <f t="shared" si="1"/>
        <v>0</v>
      </c>
      <c r="J27" s="99" t="s">
        <v>341</v>
      </c>
    </row>
    <row r="28" spans="1:10" ht="31.2" hidden="1">
      <c r="A28" s="42" t="s">
        <v>337</v>
      </c>
      <c r="B28" s="204"/>
      <c r="C28" s="132"/>
      <c r="D28" s="132"/>
      <c r="E28" s="132"/>
      <c r="F28" s="201"/>
      <c r="G28" s="201"/>
      <c r="H28" s="201">
        <f t="shared" si="0"/>
        <v>0</v>
      </c>
      <c r="I28" s="201">
        <f t="shared" si="1"/>
        <v>0</v>
      </c>
      <c r="J28" s="99" t="s">
        <v>342</v>
      </c>
    </row>
    <row r="29" spans="1:10" ht="31.2" hidden="1">
      <c r="A29" s="42" t="s">
        <v>338</v>
      </c>
      <c r="B29" s="204"/>
      <c r="C29" s="132"/>
      <c r="D29" s="132"/>
      <c r="E29" s="132"/>
      <c r="F29" s="201"/>
      <c r="G29" s="201"/>
      <c r="H29" s="201">
        <f t="shared" si="0"/>
        <v>0</v>
      </c>
      <c r="I29" s="201">
        <f t="shared" si="1"/>
        <v>0</v>
      </c>
      <c r="J29" s="99" t="s">
        <v>343</v>
      </c>
    </row>
    <row r="30" spans="1:10" ht="14.25" hidden="1" customHeight="1">
      <c r="A30" s="42" t="s">
        <v>339</v>
      </c>
      <c r="B30" s="204"/>
      <c r="C30" s="132"/>
      <c r="D30" s="132"/>
      <c r="E30" s="132"/>
      <c r="F30" s="201"/>
      <c r="G30" s="201"/>
      <c r="H30" s="201">
        <f t="shared" si="0"/>
        <v>0</v>
      </c>
      <c r="I30" s="201">
        <f t="shared" si="1"/>
        <v>0</v>
      </c>
      <c r="J30" s="99" t="s">
        <v>340</v>
      </c>
    </row>
    <row r="31" spans="1:10" ht="31.2" hidden="1">
      <c r="A31" s="42" t="s">
        <v>306</v>
      </c>
      <c r="B31" s="204"/>
      <c r="C31" s="132"/>
      <c r="D31" s="132"/>
      <c r="E31" s="132"/>
      <c r="F31" s="201"/>
      <c r="G31" s="201"/>
      <c r="H31" s="201">
        <f t="shared" si="0"/>
        <v>0</v>
      </c>
      <c r="I31" s="201">
        <f t="shared" si="1"/>
        <v>0</v>
      </c>
      <c r="J31" s="99" t="s">
        <v>285</v>
      </c>
    </row>
    <row r="32" spans="1:10" hidden="1">
      <c r="A32" s="42" t="s">
        <v>307</v>
      </c>
      <c r="B32" s="204"/>
      <c r="C32" s="132"/>
      <c r="D32" s="132"/>
      <c r="E32" s="132"/>
      <c r="F32" s="201"/>
      <c r="G32" s="201"/>
      <c r="H32" s="201">
        <f t="shared" si="0"/>
        <v>0</v>
      </c>
      <c r="I32" s="201">
        <f t="shared" si="1"/>
        <v>0</v>
      </c>
      <c r="J32" s="99" t="s">
        <v>286</v>
      </c>
    </row>
    <row r="33" spans="1:11" ht="31.2" hidden="1">
      <c r="A33" s="42" t="s">
        <v>308</v>
      </c>
      <c r="B33" s="204"/>
      <c r="C33" s="132"/>
      <c r="D33" s="132"/>
      <c r="E33" s="132"/>
      <c r="F33" s="201"/>
      <c r="G33" s="201"/>
      <c r="H33" s="201">
        <f t="shared" si="0"/>
        <v>0</v>
      </c>
      <c r="I33" s="201">
        <f t="shared" si="1"/>
        <v>0</v>
      </c>
      <c r="J33" s="99" t="s">
        <v>287</v>
      </c>
    </row>
    <row r="34" spans="1:11" hidden="1">
      <c r="A34" s="42" t="s">
        <v>310</v>
      </c>
      <c r="B34" s="204"/>
      <c r="C34" s="132"/>
      <c r="D34" s="132"/>
      <c r="E34" s="132"/>
      <c r="F34" s="201"/>
      <c r="G34" s="201"/>
      <c r="H34" s="201">
        <f t="shared" si="0"/>
        <v>0</v>
      </c>
      <c r="I34" s="201">
        <f t="shared" si="1"/>
        <v>0</v>
      </c>
      <c r="J34" s="99" t="s">
        <v>309</v>
      </c>
    </row>
    <row r="35" spans="1:11" hidden="1">
      <c r="A35" s="42" t="s">
        <v>314</v>
      </c>
      <c r="B35" s="204"/>
      <c r="C35" s="132"/>
      <c r="D35" s="132"/>
      <c r="E35" s="132"/>
      <c r="F35" s="201"/>
      <c r="G35" s="201"/>
      <c r="H35" s="201">
        <f t="shared" si="0"/>
        <v>0</v>
      </c>
      <c r="I35" s="201">
        <f t="shared" si="1"/>
        <v>0</v>
      </c>
      <c r="J35" s="99" t="s">
        <v>311</v>
      </c>
    </row>
    <row r="36" spans="1:11" hidden="1">
      <c r="A36" s="42" t="s">
        <v>312</v>
      </c>
      <c r="B36" s="204"/>
      <c r="C36" s="132"/>
      <c r="D36" s="132"/>
      <c r="E36" s="132"/>
      <c r="F36" s="201"/>
      <c r="G36" s="201"/>
      <c r="H36" s="201">
        <f t="shared" si="0"/>
        <v>0</v>
      </c>
      <c r="I36" s="201">
        <f t="shared" si="1"/>
        <v>0</v>
      </c>
      <c r="J36" s="99" t="s">
        <v>313</v>
      </c>
    </row>
    <row r="37" spans="1:11">
      <c r="A37" s="41" t="s">
        <v>98</v>
      </c>
      <c r="B37" s="201">
        <f>SUM(B12:B20)</f>
        <v>3571639</v>
      </c>
      <c r="C37" s="132">
        <f>SUM(C12:C20)</f>
        <v>0</v>
      </c>
      <c r="D37" s="132">
        <f>SUM(D12:D30)</f>
        <v>0</v>
      </c>
      <c r="E37" s="132">
        <f>E25</f>
        <v>0</v>
      </c>
      <c r="F37" s="201">
        <f>SUM(F12:F36)</f>
        <v>5770389.8499999996</v>
      </c>
      <c r="G37" s="201">
        <f>SUM(G12:G33)</f>
        <v>0</v>
      </c>
      <c r="H37" s="201">
        <f>SUM(H12:H36)</f>
        <v>5770389.8499999996</v>
      </c>
      <c r="I37" s="201">
        <f t="shared" si="1"/>
        <v>5770389.8499999996</v>
      </c>
      <c r="J37" s="99"/>
    </row>
    <row r="38" spans="1:11" ht="4.5" customHeight="1">
      <c r="A38" s="159"/>
      <c r="B38" s="160"/>
      <c r="C38" s="160"/>
      <c r="D38" s="160"/>
      <c r="E38" s="160"/>
      <c r="F38" s="160"/>
      <c r="G38" s="160"/>
      <c r="H38" s="160"/>
      <c r="I38" s="160"/>
      <c r="J38" s="161"/>
    </row>
    <row r="39" spans="1:11" ht="16.5" customHeight="1">
      <c r="A39" s="125" t="s">
        <v>95</v>
      </c>
      <c r="B39" s="106"/>
      <c r="C39" s="106"/>
      <c r="D39" s="106"/>
      <c r="E39" s="106"/>
      <c r="F39" s="106"/>
      <c r="G39" s="106"/>
      <c r="H39" s="105"/>
      <c r="I39" s="105"/>
      <c r="J39" s="107"/>
    </row>
    <row r="40" spans="1:11">
      <c r="A40" s="345" t="s">
        <v>366</v>
      </c>
      <c r="B40" s="346"/>
      <c r="C40" s="129"/>
      <c r="D40" s="129"/>
      <c r="E40" s="129"/>
      <c r="F40" s="106"/>
      <c r="G40" s="106"/>
      <c r="H40" s="110"/>
      <c r="I40" s="110"/>
      <c r="J40" s="111"/>
      <c r="K40" s="112"/>
    </row>
    <row r="41" spans="1:11" ht="18" customHeight="1">
      <c r="A41" s="357" t="s">
        <v>96</v>
      </c>
      <c r="B41" s="357"/>
      <c r="C41" s="357"/>
      <c r="D41" s="357"/>
      <c r="E41" s="357"/>
      <c r="F41" s="357"/>
      <c r="G41" s="357"/>
      <c r="H41" s="113"/>
      <c r="I41" s="113"/>
    </row>
    <row r="42" spans="1:11" ht="18.75" customHeight="1">
      <c r="A42" s="345" t="s">
        <v>395</v>
      </c>
      <c r="B42" s="346"/>
      <c r="C42" s="129"/>
      <c r="D42" s="129"/>
      <c r="E42" s="129"/>
      <c r="F42" s="106"/>
      <c r="G42" s="105"/>
      <c r="H42" s="113"/>
      <c r="I42" s="113"/>
    </row>
    <row r="43" spans="1:11" ht="21">
      <c r="A43" s="347" t="s">
        <v>396</v>
      </c>
      <c r="B43" s="348"/>
      <c r="C43" s="130"/>
      <c r="D43" s="130"/>
      <c r="E43" s="130"/>
      <c r="F43" s="106"/>
      <c r="G43" s="105"/>
      <c r="H43" s="115"/>
      <c r="I43" s="115"/>
    </row>
    <row r="44" spans="1:11" ht="31.2">
      <c r="A44" s="126" t="s">
        <v>99</v>
      </c>
      <c r="B44" s="127"/>
      <c r="C44" s="127"/>
      <c r="D44" s="127"/>
      <c r="E44" s="127"/>
      <c r="F44" s="127"/>
      <c r="G44" s="334" t="s">
        <v>332</v>
      </c>
      <c r="H44" s="335"/>
    </row>
    <row r="45" spans="1:11" ht="21">
      <c r="A45" s="116"/>
      <c r="B45" s="117"/>
      <c r="C45" s="117"/>
      <c r="D45" s="117"/>
      <c r="E45" s="117"/>
      <c r="F45" s="118"/>
      <c r="G45" s="118"/>
    </row>
    <row r="46" spans="1:11" ht="21">
      <c r="B46" s="119"/>
      <c r="C46" s="119"/>
      <c r="D46" s="119"/>
      <c r="E46" s="119"/>
      <c r="F46" s="349"/>
      <c r="G46" s="349"/>
    </row>
    <row r="48" spans="1:11">
      <c r="H48" s="112"/>
      <c r="I48" s="112"/>
    </row>
    <row r="50" spans="1:7">
      <c r="A50" s="120"/>
    </row>
    <row r="51" spans="1:7">
      <c r="F51" s="121"/>
      <c r="G51" s="112"/>
    </row>
  </sheetData>
  <mergeCells count="16">
    <mergeCell ref="F46:G46"/>
    <mergeCell ref="A2:J2"/>
    <mergeCell ref="A4:A6"/>
    <mergeCell ref="B4:I4"/>
    <mergeCell ref="J4:J6"/>
    <mergeCell ref="B5:B6"/>
    <mergeCell ref="F5:H5"/>
    <mergeCell ref="I5:I6"/>
    <mergeCell ref="A40:B40"/>
    <mergeCell ref="A41:G41"/>
    <mergeCell ref="A42:B42"/>
    <mergeCell ref="A43:B43"/>
    <mergeCell ref="G44:H44"/>
    <mergeCell ref="C5:C6"/>
    <mergeCell ref="D5:D6"/>
    <mergeCell ref="E5:E6"/>
  </mergeCells>
  <phoneticPr fontId="40" type="noConversion"/>
  <printOptions horizontalCentered="1"/>
  <pageMargins left="0.25" right="0.25" top="0.75" bottom="0.75" header="0.3" footer="0.3"/>
  <pageSetup paperSize="9" scale="75" fitToHeight="0" orientation="landscape" errors="blank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приложение дох</vt:lpstr>
      <vt:lpstr>приложение 2</vt:lpstr>
      <vt:lpstr>приложение 3</vt:lpstr>
      <vt:lpstr>приложение 4 </vt:lpstr>
      <vt:lpstr>приложение 9</vt:lpstr>
      <vt:lpstr>приложение 1</vt:lpstr>
      <vt:lpstr>приложение 1.1</vt:lpstr>
      <vt:lpstr>'приложение 1'!Заголовки_для_печати</vt:lpstr>
      <vt:lpstr>'приложение 1.1'!Заголовки_для_печати</vt:lpstr>
      <vt:lpstr>'приложение 1'!Область_печати</vt:lpstr>
      <vt:lpstr>'приложение 1.1'!Область_печати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suhih</dc:creator>
  <cp:lastModifiedBy>Гульнур</cp:lastModifiedBy>
  <cp:lastPrinted>2023-02-13T07:22:33Z</cp:lastPrinted>
  <dcterms:created xsi:type="dcterms:W3CDTF">2014-09-26T08:21:45Z</dcterms:created>
  <dcterms:modified xsi:type="dcterms:W3CDTF">2023-02-13T07:30:17Z</dcterms:modified>
</cp:coreProperties>
</file>